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45" activeTab="6"/>
  </bookViews>
  <sheets>
    <sheet name="PHASE 2 POULES" sheetId="1" r:id="rId1"/>
    <sheet name="PRA" sheetId="2" r:id="rId2"/>
    <sheet name="D1A" sheetId="3" r:id="rId3"/>
    <sheet name="D1B" sheetId="4" r:id="rId4"/>
    <sheet name="D2A" sheetId="5" r:id="rId5"/>
    <sheet name="D2B" sheetId="6" r:id="rId6"/>
    <sheet name="D2C" sheetId="7" r:id="rId7"/>
    <sheet name="D3A" sheetId="8" r:id="rId8"/>
    <sheet name="D3B" sheetId="9" r:id="rId9"/>
  </sheets>
  <externalReferences>
    <externalReference r:id="rId12"/>
  </externalReferences>
  <definedNames>
    <definedName name="Club">'[1]Poule'!#REF!</definedName>
    <definedName name="Club_2">'[1]Poule'!#REF!</definedName>
    <definedName name="Club_3">'[1]Poule'!#REF!</definedName>
    <definedName name="Club_4">'[1]Poule'!#REF!</definedName>
    <definedName name="Club_5">'[1]Poule'!#REF!</definedName>
    <definedName name="Club_B" localSheetId="2">'D1A'!$B$3:$B$42</definedName>
    <definedName name="Club_B" localSheetId="3">'D1B'!$B$3:$B$42</definedName>
    <definedName name="Club_B" localSheetId="4">'D2A'!$B$3:$B$42</definedName>
    <definedName name="Club_B" localSheetId="5">'D2B'!$B$3:$B$42</definedName>
    <definedName name="Club_B" localSheetId="6">'D2C'!$B$3:$B$42</definedName>
    <definedName name="Club_B" localSheetId="7">'D3A'!$B$3:$B$42</definedName>
    <definedName name="Club_B" localSheetId="8">'D3B'!$B$3:$B$42</definedName>
    <definedName name="Club_B">'PRA'!$B$3:$B$42</definedName>
    <definedName name="Club_K" localSheetId="2">'D1A'!$K$3:$K$42</definedName>
    <definedName name="Club_K" localSheetId="3">'D1B'!$K$3:$K$42</definedName>
    <definedName name="Club_K" localSheetId="4">'D2A'!$K$3:$K$42</definedName>
    <definedName name="Club_K" localSheetId="5">'D2B'!$K$3:$K$42</definedName>
    <definedName name="Club_K" localSheetId="6">'D2C'!$K$3:$K$42</definedName>
    <definedName name="Club_K" localSheetId="7">'D3A'!$K$3:$K$42</definedName>
    <definedName name="Club_K" localSheetId="8">'D3B'!$K$3:$K$42</definedName>
    <definedName name="Club_K">'PRA'!$K$3:$K$42</definedName>
    <definedName name="Gagne_C" localSheetId="2">'D1A'!$C$3:$C$42</definedName>
    <definedName name="Gagne_C" localSheetId="3">'D1B'!$C$3:$C$42</definedName>
    <definedName name="Gagne_C" localSheetId="4">'D2A'!$C$3:$C$42</definedName>
    <definedName name="Gagne_C" localSheetId="5">'D2B'!$C$3:$C$42</definedName>
    <definedName name="Gagne_C" localSheetId="6">'D2C'!$C$3:$C$42</definedName>
    <definedName name="Gagne_C" localSheetId="7">'D3A'!$C$3:$C$42</definedName>
    <definedName name="Gagne_C" localSheetId="8">'D3B'!$C$3:$C$42</definedName>
    <definedName name="Gagne_C">'PRA'!$C$3:$C$42</definedName>
    <definedName name="Gagne_H" localSheetId="2">'D1A'!$H$3:$H$42</definedName>
    <definedName name="Gagne_H" localSheetId="3">'D1B'!$H$3:$H$42</definedName>
    <definedName name="Gagne_H" localSheetId="4">'D2A'!$H$3:$H$42</definedName>
    <definedName name="Gagne_H" localSheetId="5">'D2B'!$H$3:$H$42</definedName>
    <definedName name="Gagne_H" localSheetId="6">'D2C'!$H$3:$H$42</definedName>
    <definedName name="Gagne_H" localSheetId="7">'D3A'!$H$3:$H$42</definedName>
    <definedName name="Gagne_H" localSheetId="8">'D3B'!$H$3:$H$42</definedName>
    <definedName name="Gagne_H">'PRA'!$H$3:$H$42</definedName>
    <definedName name="No">'[1]Poule'!#REF!</definedName>
    <definedName name="Nul_D" localSheetId="2">'D1A'!$D$3:$D$42</definedName>
    <definedName name="Nul_D" localSheetId="3">'D1B'!$D$3:$D$42</definedName>
    <definedName name="Nul_D" localSheetId="4">'D2A'!$D$3:$D$42</definedName>
    <definedName name="Nul_D" localSheetId="5">'D2B'!$D$3:$D$42</definedName>
    <definedName name="Nul_D" localSheetId="6">'D2C'!$D$3:$D$42</definedName>
    <definedName name="Nul_D" localSheetId="7">'D3A'!$D$3:$D$42</definedName>
    <definedName name="Nul_D" localSheetId="8">'D3B'!$D$3:$D$42</definedName>
    <definedName name="Nul_D">'PRA'!$D$3:$D$42</definedName>
    <definedName name="Nul_I" localSheetId="2">'D1A'!$I$3:$I$42</definedName>
    <definedName name="Nul_I" localSheetId="3">'D1B'!$I$3:$I$42</definedName>
    <definedName name="Nul_I" localSheetId="4">'D2A'!$I$3:$I$42</definedName>
    <definedName name="Nul_I" localSheetId="5">'D2B'!$I$3:$I$42</definedName>
    <definedName name="Nul_I" localSheetId="6">'D2C'!$I$3:$I$42</definedName>
    <definedName name="Nul_I" localSheetId="7">'D3A'!$I$3:$I$42</definedName>
    <definedName name="Nul_I" localSheetId="8">'D3B'!$I$3:$I$42</definedName>
    <definedName name="Nul_I">'PRA'!$I$3:$I$42</definedName>
    <definedName name="Perdu_E" localSheetId="2">'D1A'!$E$3:$E$42</definedName>
    <definedName name="Perdu_E" localSheetId="3">'D1B'!$E$3:$E$42</definedName>
    <definedName name="Perdu_E" localSheetId="4">'D2A'!$E$3:$E$42</definedName>
    <definedName name="Perdu_E" localSheetId="5">'D2B'!$E$3:$E$42</definedName>
    <definedName name="Perdu_E" localSheetId="6">'D2C'!$E$3:$E$42</definedName>
    <definedName name="Perdu_E" localSheetId="7">'D3A'!$E$3:$E$42</definedName>
    <definedName name="Perdu_E" localSheetId="8">'D3B'!$E$3:$E$42</definedName>
    <definedName name="Perdu_E">'PRA'!$E$3:$E$42</definedName>
    <definedName name="Perdu_J" localSheetId="2">'D1A'!$J$3:$J$42</definedName>
    <definedName name="Perdu_J" localSheetId="3">'D1B'!$J$3:$J$42</definedName>
    <definedName name="Perdu_J" localSheetId="4">'D2A'!$J$3:$J$42</definedName>
    <definedName name="Perdu_J" localSheetId="5">'D2B'!$J$3:$J$42</definedName>
    <definedName name="Perdu_J" localSheetId="6">'D2C'!$J$3:$J$42</definedName>
    <definedName name="Perdu_J" localSheetId="7">'D3A'!$J$3:$J$42</definedName>
    <definedName name="Perdu_J" localSheetId="8">'D3B'!$J$3:$J$42</definedName>
    <definedName name="Perdu_J">'PRA'!$J$3:$J$42</definedName>
    <definedName name="Score_F" localSheetId="2">'D1A'!$F$3:$F$42</definedName>
    <definedName name="Score_F" localSheetId="3">'D1B'!$F$3:$F$42</definedName>
    <definedName name="Score_F" localSheetId="4">'D2A'!$F$3:$F$42</definedName>
    <definedName name="Score_F" localSheetId="5">'D2B'!$F$3:$F$42</definedName>
    <definedName name="Score_F" localSheetId="6">'D2C'!$F$3:$F$42</definedName>
    <definedName name="Score_F" localSheetId="7">'D3A'!$F$3:$F$42</definedName>
    <definedName name="Score_F" localSheetId="8">'D3B'!$F$3:$F$42</definedName>
    <definedName name="Score_F">'PRA'!$F$3:$F$42</definedName>
    <definedName name="Score_G" localSheetId="2">'D1A'!$G$3:$G$42</definedName>
    <definedName name="Score_G" localSheetId="3">'D1B'!$G$3:$G$42</definedName>
    <definedName name="Score_G" localSheetId="4">'D2A'!$G$3:$G$42</definedName>
    <definedName name="Score_G" localSheetId="5">'D2B'!$G$3:$G$42</definedName>
    <definedName name="Score_G" localSheetId="6">'D2C'!$G$3:$G$42</definedName>
    <definedName name="Score_G" localSheetId="7">'D3A'!$G$3:$G$42</definedName>
    <definedName name="Score_G" localSheetId="8">'D3B'!$G$3:$G$42</definedName>
    <definedName name="Score_G">'PRA'!$G$3:$G$42</definedName>
    <definedName name="Z_6EC46EAB_F2FC_4F45_9225_3699848FF843_.wvu.Cols" localSheetId="2" hidden="1">'D1A'!#REF!,'D1A'!#REF!,'D1A'!#REF!</definedName>
    <definedName name="Z_6EC46EAB_F2FC_4F45_9225_3699848FF843_.wvu.Cols" localSheetId="3" hidden="1">'D1B'!#REF!,'D1B'!#REF!,'D1B'!#REF!</definedName>
    <definedName name="Z_6EC46EAB_F2FC_4F45_9225_3699848FF843_.wvu.Cols" localSheetId="4" hidden="1">'D2A'!#REF!,'D2A'!#REF!,'D2A'!#REF!</definedName>
    <definedName name="Z_6EC46EAB_F2FC_4F45_9225_3699848FF843_.wvu.Cols" localSheetId="5" hidden="1">'D2B'!#REF!,'D2B'!#REF!,'D2B'!#REF!</definedName>
    <definedName name="Z_6EC46EAB_F2FC_4F45_9225_3699848FF843_.wvu.Cols" localSheetId="6" hidden="1">'D2C'!#REF!,'D2C'!#REF!,'D2C'!#REF!</definedName>
    <definedName name="Z_6EC46EAB_F2FC_4F45_9225_3699848FF843_.wvu.Cols" localSheetId="7" hidden="1">'D3A'!#REF!,'D3A'!#REF!,'D3A'!#REF!</definedName>
    <definedName name="Z_6EC46EAB_F2FC_4F45_9225_3699848FF843_.wvu.Cols" localSheetId="8" hidden="1">'D3B'!#REF!,'D3B'!#REF!,'D3B'!#REF!</definedName>
    <definedName name="Z_6EC46EAB_F2FC_4F45_9225_3699848FF843_.wvu.Cols" localSheetId="1" hidden="1">'PRA'!#REF!,'PRA'!#REF!,'PRA'!#REF!</definedName>
    <definedName name="Z_6EC46EAB_F2FC_4F45_9225_3699848FF843_.wvu.Rows" localSheetId="2" hidden="1">'D1A'!#REF!</definedName>
    <definedName name="Z_6EC46EAB_F2FC_4F45_9225_3699848FF843_.wvu.Rows" localSheetId="3" hidden="1">'D1B'!#REF!</definedName>
    <definedName name="Z_6EC46EAB_F2FC_4F45_9225_3699848FF843_.wvu.Rows" localSheetId="4" hidden="1">'D2A'!#REF!</definedName>
    <definedName name="Z_6EC46EAB_F2FC_4F45_9225_3699848FF843_.wvu.Rows" localSheetId="5" hidden="1">'D2B'!#REF!</definedName>
    <definedName name="Z_6EC46EAB_F2FC_4F45_9225_3699848FF843_.wvu.Rows" localSheetId="6" hidden="1">'D2C'!#REF!</definedName>
    <definedName name="Z_6EC46EAB_F2FC_4F45_9225_3699848FF843_.wvu.Rows" localSheetId="7" hidden="1">'D3A'!#REF!</definedName>
    <definedName name="Z_6EC46EAB_F2FC_4F45_9225_3699848FF843_.wvu.Rows" localSheetId="8" hidden="1">'D3B'!#REF!</definedName>
    <definedName name="Z_6EC46EAB_F2FC_4F45_9225_3699848FF843_.wvu.Rows" localSheetId="1" hidden="1">'PRA'!#REF!</definedName>
    <definedName name="Z_CB7B5BF5_6751_41D9_9EDA_15109F237BE2_.wvu.Cols" localSheetId="2" hidden="1">'D1A'!#REF!,'D1A'!#REF!,'D1A'!#REF!,'D1A'!#REF!</definedName>
    <definedName name="Z_CB7B5BF5_6751_41D9_9EDA_15109F237BE2_.wvu.Cols" localSheetId="3" hidden="1">'D1B'!#REF!,'D1B'!#REF!,'D1B'!#REF!,'D1B'!#REF!</definedName>
    <definedName name="Z_CB7B5BF5_6751_41D9_9EDA_15109F237BE2_.wvu.Cols" localSheetId="4" hidden="1">'D2A'!#REF!,'D2A'!#REF!,'D2A'!#REF!,'D2A'!#REF!</definedName>
    <definedName name="Z_CB7B5BF5_6751_41D9_9EDA_15109F237BE2_.wvu.Cols" localSheetId="5" hidden="1">'D2B'!#REF!,'D2B'!#REF!,'D2B'!#REF!,'D2B'!#REF!</definedName>
    <definedName name="Z_CB7B5BF5_6751_41D9_9EDA_15109F237BE2_.wvu.Cols" localSheetId="6" hidden="1">'D2C'!#REF!,'D2C'!#REF!,'D2C'!#REF!,'D2C'!#REF!</definedName>
    <definedName name="Z_CB7B5BF5_6751_41D9_9EDA_15109F237BE2_.wvu.Cols" localSheetId="7" hidden="1">'D3A'!#REF!,'D3A'!#REF!,'D3A'!#REF!,'D3A'!#REF!</definedName>
    <definedName name="Z_CB7B5BF5_6751_41D9_9EDA_15109F237BE2_.wvu.Cols" localSheetId="8" hidden="1">'D3B'!#REF!,'D3B'!#REF!,'D3B'!#REF!,'D3B'!#REF!</definedName>
    <definedName name="Z_CB7B5BF5_6751_41D9_9EDA_15109F237BE2_.wvu.Cols" localSheetId="1" hidden="1">'PRA'!#REF!,'PRA'!#REF!,'PRA'!#REF!,'PRA'!#REF!</definedName>
    <definedName name="Z_CB7B5BF5_6751_41D9_9EDA_15109F237BE2_.wvu.FilterData" localSheetId="2" hidden="1">'D1A'!#REF!</definedName>
    <definedName name="Z_CB7B5BF5_6751_41D9_9EDA_15109F237BE2_.wvu.FilterData" localSheetId="3" hidden="1">'D1B'!#REF!</definedName>
    <definedName name="Z_CB7B5BF5_6751_41D9_9EDA_15109F237BE2_.wvu.FilterData" localSheetId="4" hidden="1">'D2A'!#REF!</definedName>
    <definedName name="Z_CB7B5BF5_6751_41D9_9EDA_15109F237BE2_.wvu.FilterData" localSheetId="5" hidden="1">'D2B'!#REF!</definedName>
    <definedName name="Z_CB7B5BF5_6751_41D9_9EDA_15109F237BE2_.wvu.FilterData" localSheetId="6" hidden="1">'D2C'!#REF!</definedName>
    <definedName name="Z_CB7B5BF5_6751_41D9_9EDA_15109F237BE2_.wvu.FilterData" localSheetId="7" hidden="1">'D3A'!#REF!</definedName>
    <definedName name="Z_CB7B5BF5_6751_41D9_9EDA_15109F237BE2_.wvu.FilterData" localSheetId="8" hidden="1">'D3B'!#REF!</definedName>
    <definedName name="Z_CB7B5BF5_6751_41D9_9EDA_15109F237BE2_.wvu.FilterData" localSheetId="1" hidden="1">'PRA'!#REF!</definedName>
    <definedName name="_xlnm.Print_Area" localSheetId="2">'D1A'!$A$1:$X$42</definedName>
    <definedName name="_xlnm.Print_Area" localSheetId="3">'D1B'!$A$1:$X$42</definedName>
    <definedName name="_xlnm.Print_Area" localSheetId="4">'D2A'!$A$1:$X$42</definedName>
    <definedName name="_xlnm.Print_Area" localSheetId="5">'D2B'!$A$1:$X$42</definedName>
    <definedName name="_xlnm.Print_Area" localSheetId="6">'D2C'!$A$1:$X$42</definedName>
    <definedName name="_xlnm.Print_Area" localSheetId="7">'D3A'!$A$1:$X$42</definedName>
    <definedName name="_xlnm.Print_Area" localSheetId="8">'D3B'!$A$1:$X$42</definedName>
    <definedName name="_xlnm.Print_Area" localSheetId="1">'PRA'!$A$1:$X$42</definedName>
  </definedNames>
  <calcPr fullCalcOnLoad="1"/>
</workbook>
</file>

<file path=xl/sharedStrings.xml><?xml version="1.0" encoding="utf-8"?>
<sst xmlns="http://schemas.openxmlformats.org/spreadsheetml/2006/main" count="743" uniqueCount="161">
  <si>
    <t>PRE-REGIONALE</t>
  </si>
  <si>
    <t>POULE A</t>
  </si>
  <si>
    <t>MONTELIER 1</t>
  </si>
  <si>
    <t>MANTHES TT 3</t>
  </si>
  <si>
    <t>PPC DIEULEFIT 1</t>
  </si>
  <si>
    <t>MONTELIER 2</t>
  </si>
  <si>
    <t>ROMANS ASPTT 5</t>
  </si>
  <si>
    <t>TT POUZINOIS 2</t>
  </si>
  <si>
    <t>DEPARTEMENTALE 1</t>
  </si>
  <si>
    <t>POULE B</t>
  </si>
  <si>
    <t>TT GOUBETOIS 3</t>
  </si>
  <si>
    <t>AIRE PING 2</t>
  </si>
  <si>
    <t>ANNONAY TTBA 2</t>
  </si>
  <si>
    <t>TOURNON ERTT 1</t>
  </si>
  <si>
    <t>BLACONS-CREST 2</t>
  </si>
  <si>
    <t>MONTELIMAR TT 3</t>
  </si>
  <si>
    <t>PRIVAS SC TT 4</t>
  </si>
  <si>
    <t>AUBENAS-VALS TT 2</t>
  </si>
  <si>
    <t>MONTELIER 3</t>
  </si>
  <si>
    <t>VALENCE-BOURG TT 4</t>
  </si>
  <si>
    <t>AIRE PING 3</t>
  </si>
  <si>
    <t>ROMANS ASPTT 6</t>
  </si>
  <si>
    <t>LA VOULTE LIVRON 1</t>
  </si>
  <si>
    <t>TT POUZINOIS 3</t>
  </si>
  <si>
    <t>T.T. TRICASTIN 3</t>
  </si>
  <si>
    <t>T.T. TRICASTIN 2</t>
  </si>
  <si>
    <t>DEPARTEMENTALE 2</t>
  </si>
  <si>
    <t>POULE C</t>
  </si>
  <si>
    <t>AIRE PING 4</t>
  </si>
  <si>
    <t>ARC SALAVAS 1</t>
  </si>
  <si>
    <t>MONTELIER 4</t>
  </si>
  <si>
    <t>MANTHES TT 5</t>
  </si>
  <si>
    <t>MANTHES TT 4</t>
  </si>
  <si>
    <t>TOURNON ERTT 2</t>
  </si>
  <si>
    <t>LE CHEYLARD TT 2</t>
  </si>
  <si>
    <t>LE TEIL OASIS TT 3</t>
  </si>
  <si>
    <t>LA VOULTE LIVRON 2</t>
  </si>
  <si>
    <t>PRIVAS SC TT 5</t>
  </si>
  <si>
    <t>ANNONAY TTBA 3</t>
  </si>
  <si>
    <t>PPC DIEULEFIT 2</t>
  </si>
  <si>
    <t>ANNONAY TTBA 4</t>
  </si>
  <si>
    <t>T.T. TRICASTIN 4</t>
  </si>
  <si>
    <t>LE TEIL OASIS TT 2</t>
  </si>
  <si>
    <t>ROMANS ASPTT 8</t>
  </si>
  <si>
    <t>ROMANS ASPTT 9</t>
  </si>
  <si>
    <t>ROMANS ASPTT 7</t>
  </si>
  <si>
    <t>TT POUZINOIS 4</t>
  </si>
  <si>
    <t>FJEP-T.T CRUAS 1</t>
  </si>
  <si>
    <t>TTC BUIS BARONNIES 1</t>
  </si>
  <si>
    <t>MONTELIMAR TT 4</t>
  </si>
  <si>
    <t>VALENCE-BOURG TT 5</t>
  </si>
  <si>
    <t>AUBENAS-VALS TT 3</t>
  </si>
  <si>
    <t>DEPARTEMENTALE 3</t>
  </si>
  <si>
    <t>ARC SALAVAS 2</t>
  </si>
  <si>
    <t>TT GOUBETOIS 4</t>
  </si>
  <si>
    <t>LA VOULTE LIVRON 3</t>
  </si>
  <si>
    <t>TOURNON ERTT 3</t>
  </si>
  <si>
    <t>LE CHEYLARD TT 4</t>
  </si>
  <si>
    <t>LE CHEYLARD TT 3</t>
  </si>
  <si>
    <t>PRIVAS SC TT 6</t>
  </si>
  <si>
    <t>ANNONAY TTBA 5</t>
  </si>
  <si>
    <t>LE TEIL OASIS TT 4</t>
  </si>
  <si>
    <t>VALENCE-BOURG TT 6</t>
  </si>
  <si>
    <t>MONTELIMAR TT 5</t>
  </si>
  <si>
    <t>MANTHES TT 6</t>
  </si>
  <si>
    <t>BLACONS-CREST 3</t>
  </si>
  <si>
    <t>TT POUZINOIS 5</t>
  </si>
  <si>
    <t>T.T. RAMBETOIS 1</t>
  </si>
  <si>
    <t>T.T. RAMBETOIS 2</t>
  </si>
  <si>
    <t>LE TEIL 1</t>
  </si>
  <si>
    <t>PRIVAS TT 3</t>
  </si>
  <si>
    <t>COMITE DROME ARDECHE DE TENNIS DE TABLE</t>
  </si>
  <si>
    <t>SAISON 2021/2022</t>
  </si>
  <si>
    <t>CHAMPIONNAT PAR EQUIPE PHASE 2</t>
  </si>
  <si>
    <t>PHASE 2</t>
  </si>
  <si>
    <t>Journée 1</t>
  </si>
  <si>
    <t>Journée 2</t>
  </si>
  <si>
    <t>Journée 3</t>
  </si>
  <si>
    <t>Journée 4</t>
  </si>
  <si>
    <t>Journée 5</t>
  </si>
  <si>
    <t>Journée 6</t>
  </si>
  <si>
    <t>Journée 7</t>
  </si>
  <si>
    <t>Titres – barr.</t>
  </si>
  <si>
    <t>28-29 mai 22</t>
  </si>
  <si>
    <t>Régional</t>
  </si>
  <si>
    <t>Brûlage</t>
  </si>
  <si>
    <t>20 ET+</t>
  </si>
  <si>
    <t>1 reçoit 8</t>
  </si>
  <si>
    <t>7 reçoit 1</t>
  </si>
  <si>
    <t>1 reçoit 6</t>
  </si>
  <si>
    <t>5 reçoit 1</t>
  </si>
  <si>
    <t>1 reçoit 4</t>
  </si>
  <si>
    <t>3 reçoit 1</t>
  </si>
  <si>
    <t>1 reçoit 2</t>
  </si>
  <si>
    <t>Ordre des</t>
  </si>
  <si>
    <t>2 reçoit 7</t>
  </si>
  <si>
    <t>6 reçoit 2</t>
  </si>
  <si>
    <t>2 reçoit 5</t>
  </si>
  <si>
    <t>4 reçoit 2</t>
  </si>
  <si>
    <t>2 reçoit 3</t>
  </si>
  <si>
    <t>2 reçoit 8</t>
  </si>
  <si>
    <t>7 reçoit 3</t>
  </si>
  <si>
    <t>rencontres</t>
  </si>
  <si>
    <t>3 reçoit 6</t>
  </si>
  <si>
    <t>5 reçoit 3</t>
  </si>
  <si>
    <t>3 reçoit 4</t>
  </si>
  <si>
    <t>3 reçoit 8</t>
  </si>
  <si>
    <t>7 reçoit 5</t>
  </si>
  <si>
    <t>4 reçoit 7</t>
  </si>
  <si>
    <t>6 reçoit 4</t>
  </si>
  <si>
    <t>4 reçoit 5</t>
  </si>
  <si>
    <t>8 reçoit 4</t>
  </si>
  <si>
    <t>8 reçoit 7</t>
  </si>
  <si>
    <t>6 reçoit 7</t>
  </si>
  <si>
    <t>8 reçoit 6</t>
  </si>
  <si>
    <t>5 reçoit 6</t>
  </si>
  <si>
    <t>8 reçoit 5</t>
  </si>
  <si>
    <t>Comité</t>
  </si>
  <si>
    <t>G</t>
  </si>
  <si>
    <t>N</t>
  </si>
  <si>
    <t>P</t>
  </si>
  <si>
    <t>Score</t>
  </si>
  <si>
    <t>Clas.</t>
  </si>
  <si>
    <t>Équipes</t>
  </si>
  <si>
    <t>Points</t>
  </si>
  <si>
    <t>Matchs</t>
  </si>
  <si>
    <t>Joués</t>
  </si>
  <si>
    <t>Gagnés</t>
  </si>
  <si>
    <t>Nuls</t>
  </si>
  <si>
    <t>Perdus</t>
  </si>
  <si>
    <t>Pen,</t>
  </si>
  <si>
    <t>Pour</t>
  </si>
  <si>
    <t>Contre</t>
  </si>
  <si>
    <t>Dif,</t>
  </si>
  <si>
    <t>MATCH GAGNE</t>
  </si>
  <si>
    <t>MATCH NUL</t>
  </si>
  <si>
    <t>MATCH PERDU</t>
  </si>
  <si>
    <t xml:space="preserve">MISE A JOUR </t>
  </si>
  <si>
    <t>J1</t>
  </si>
  <si>
    <t>J2</t>
  </si>
  <si>
    <t>J3</t>
  </si>
  <si>
    <t>J4</t>
  </si>
  <si>
    <t>J5</t>
  </si>
  <si>
    <t>J6</t>
  </si>
  <si>
    <t>J7</t>
  </si>
  <si>
    <t>PREREGIONALE</t>
  </si>
  <si>
    <t>DEPARTEMENTALE 1 - POULE A</t>
  </si>
  <si>
    <t>DEPARTEMENTALE 2 - POULE A</t>
  </si>
  <si>
    <t>DEPARTEMENTALE 2 - POULE B</t>
  </si>
  <si>
    <t>DEPARTEMENTALE 2 - POULE C</t>
  </si>
  <si>
    <t>DEPARTEMENTALE 3 - POULE A</t>
  </si>
  <si>
    <t>DEPARTEMENTALE 3 - POULE B</t>
  </si>
  <si>
    <t>DEPARTEMENTALE 1 - POULE B</t>
  </si>
  <si>
    <t>Barragiste</t>
  </si>
  <si>
    <t>Montée en Régionale</t>
  </si>
  <si>
    <t>Descente en D1</t>
  </si>
  <si>
    <t>Montée en PR</t>
  </si>
  <si>
    <t>Descente en D2</t>
  </si>
  <si>
    <t>Montée en D1</t>
  </si>
  <si>
    <t>Descente en D3</t>
  </si>
  <si>
    <t>Montée en D2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</si>
</sst>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0&quot; &quot;"/>
    <numFmt numFmtId="166" formatCode="0.000&quot; &quot;"/>
    <numFmt numFmtId="167" formatCode="#,##0.00\ [$€-1]"/>
    <numFmt numFmtId="168" formatCode="#,##0&quot; pts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36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sz val="11"/>
      <color rgb="FF00B050"/>
      <name val="Calibri"/>
      <family val="2"/>
    </font>
    <font>
      <sz val="11"/>
      <color rgb="FF7030A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FF0000"/>
      <name val="Arial"/>
      <family val="2"/>
    </font>
    <font>
      <b/>
      <sz val="11"/>
      <color theme="0" tint="-0.04997999966144562"/>
      <name val="Calibri"/>
      <family val="2"/>
    </font>
    <font>
      <b/>
      <sz val="14"/>
      <color theme="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/>
      <top/>
      <bottom style="medium"/>
    </border>
    <border>
      <left style="medium"/>
      <right/>
      <top style="medium"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 style="medium"/>
      <top style="medium"/>
      <bottom/>
    </border>
    <border>
      <left style="medium"/>
      <right/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2">
    <xf numFmtId="0" fontId="0" fillId="0" borderId="0" xfId="0" applyFont="1" applyAlignment="1">
      <alignment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0" borderId="11" xfId="51" applyNumberFormat="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48" fillId="33" borderId="14" xfId="52" applyFont="1" applyFill="1" applyBorder="1" applyAlignment="1">
      <alignment horizontal="center" vertical="center"/>
      <protection/>
    </xf>
    <xf numFmtId="0" fontId="48" fillId="33" borderId="15" xfId="52" applyFont="1" applyFill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7" xfId="51" applyNumberFormat="1" applyFont="1" applyBorder="1" applyAlignment="1">
      <alignment horizontal="center" vertical="center"/>
      <protection/>
    </xf>
    <xf numFmtId="0" fontId="48" fillId="33" borderId="11" xfId="52" applyFont="1" applyFill="1" applyBorder="1" applyAlignment="1">
      <alignment horizontal="center" vertical="center"/>
      <protection/>
    </xf>
    <xf numFmtId="0" fontId="48" fillId="33" borderId="17" xfId="52" applyFont="1" applyFill="1" applyBorder="1" applyAlignment="1">
      <alignment horizontal="center" vertical="center"/>
      <protection/>
    </xf>
    <xf numFmtId="0" fontId="48" fillId="34" borderId="18" xfId="53" applyFont="1" applyFill="1" applyBorder="1" applyAlignment="1">
      <alignment horizontal="center" vertical="center"/>
      <protection/>
    </xf>
    <xf numFmtId="0" fontId="48" fillId="34" borderId="19" xfId="53" applyFont="1" applyFill="1" applyBorder="1" applyAlignment="1">
      <alignment horizontal="center" vertical="center"/>
      <protection/>
    </xf>
    <xf numFmtId="0" fontId="48" fillId="34" borderId="20" xfId="53" applyFont="1" applyFill="1" applyBorder="1" applyAlignment="1">
      <alignment horizontal="center" vertical="center"/>
      <protection/>
    </xf>
    <xf numFmtId="0" fontId="48" fillId="34" borderId="11" xfId="51" applyNumberFormat="1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3" fillId="0" borderId="12" xfId="51" applyNumberFormat="1" applyFont="1" applyFill="1" applyBorder="1" applyAlignment="1">
      <alignment horizontal="center" vertical="center"/>
      <protection/>
    </xf>
    <xf numFmtId="165" fontId="4" fillId="0" borderId="12" xfId="53" applyNumberFormat="1" applyFont="1" applyBorder="1" applyAlignment="1">
      <alignment horizontal="center" vertical="center"/>
      <protection/>
    </xf>
    <xf numFmtId="166" fontId="4" fillId="0" borderId="17" xfId="53" applyNumberFormat="1" applyFont="1" applyBorder="1" applyAlignment="1">
      <alignment horizontal="center" vertical="center"/>
      <protection/>
    </xf>
    <xf numFmtId="0" fontId="3" fillId="0" borderId="21" xfId="51" applyNumberFormat="1" applyFont="1" applyBorder="1" applyAlignment="1">
      <alignment horizontal="center" vertical="center"/>
      <protection/>
    </xf>
    <xf numFmtId="0" fontId="3" fillId="0" borderId="22" xfId="51" applyFont="1" applyBorder="1" applyAlignment="1">
      <alignment horizontal="center" vertical="center"/>
      <protection/>
    </xf>
    <xf numFmtId="0" fontId="3" fillId="0" borderId="23" xfId="51" applyFont="1" applyBorder="1" applyAlignment="1">
      <alignment horizontal="center" vertical="center"/>
      <protection/>
    </xf>
    <xf numFmtId="0" fontId="48" fillId="33" borderId="21" xfId="52" applyFont="1" applyFill="1" applyBorder="1" applyAlignment="1">
      <alignment horizontal="center" vertical="center"/>
      <protection/>
    </xf>
    <xf numFmtId="0" fontId="48" fillId="33" borderId="24" xfId="52" applyFont="1" applyFill="1" applyBorder="1" applyAlignment="1">
      <alignment horizontal="center" vertical="center"/>
      <protection/>
    </xf>
    <xf numFmtId="0" fontId="3" fillId="0" borderId="25" xfId="51" applyFont="1" applyBorder="1" applyAlignment="1">
      <alignment horizontal="center" vertical="center"/>
      <protection/>
    </xf>
    <xf numFmtId="0" fontId="3" fillId="0" borderId="24" xfId="51" applyNumberFormat="1" applyFont="1" applyBorder="1" applyAlignment="1">
      <alignment horizontal="center" vertical="center"/>
      <protection/>
    </xf>
    <xf numFmtId="0" fontId="3" fillId="0" borderId="0" xfId="51" applyFont="1" applyBorder="1" applyAlignment="1" applyProtection="1">
      <alignment horizontal="center" vertical="center"/>
      <protection/>
    </xf>
    <xf numFmtId="167" fontId="3" fillId="0" borderId="0" xfId="51" applyNumberFormat="1" applyFont="1" applyBorder="1" applyAlignment="1">
      <alignment horizontal="center" vertical="center"/>
      <protection/>
    </xf>
    <xf numFmtId="0" fontId="3" fillId="33" borderId="26" xfId="51" applyFont="1" applyFill="1" applyBorder="1" applyAlignment="1">
      <alignment horizontal="center" vertical="center"/>
      <protection/>
    </xf>
    <xf numFmtId="0" fontId="3" fillId="33" borderId="27" xfId="51" applyFont="1" applyFill="1" applyBorder="1" applyAlignment="1">
      <alignment horizontal="center" vertical="center"/>
      <protection/>
    </xf>
    <xf numFmtId="0" fontId="3" fillId="33" borderId="28" xfId="51" applyFont="1" applyFill="1" applyBorder="1" applyAlignment="1">
      <alignment horizontal="center" vertical="center"/>
      <protection/>
    </xf>
    <xf numFmtId="0" fontId="48" fillId="34" borderId="21" xfId="51" applyNumberFormat="1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3" fillId="0" borderId="22" xfId="51" applyNumberFormat="1" applyFont="1" applyFill="1" applyBorder="1" applyAlignment="1">
      <alignment horizontal="center" vertical="center"/>
      <protection/>
    </xf>
    <xf numFmtId="165" fontId="4" fillId="0" borderId="22" xfId="53" applyNumberFormat="1" applyFont="1" applyBorder="1" applyAlignment="1">
      <alignment horizontal="center" vertical="center"/>
      <protection/>
    </xf>
    <xf numFmtId="166" fontId="4" fillId="0" borderId="24" xfId="53" applyNumberFormat="1" applyFont="1" applyBorder="1" applyAlignment="1">
      <alignment horizontal="center" vertical="center"/>
      <protection/>
    </xf>
    <xf numFmtId="0" fontId="3" fillId="0" borderId="0" xfId="51" applyNumberFormat="1" applyFont="1" applyBorder="1" applyAlignment="1">
      <alignment horizontal="center" vertical="center"/>
      <protection/>
    </xf>
    <xf numFmtId="0" fontId="5" fillId="0" borderId="0" xfId="51" applyNumberFormat="1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3" fillId="0" borderId="0" xfId="51" applyNumberFormat="1" applyFont="1" applyFill="1" applyBorder="1" applyAlignment="1">
      <alignment horizontal="center" vertical="center"/>
      <protection/>
    </xf>
    <xf numFmtId="165" fontId="4" fillId="0" borderId="0" xfId="53" applyNumberFormat="1" applyFont="1" applyBorder="1" applyAlignment="1">
      <alignment horizontal="center" vertical="center"/>
      <protection/>
    </xf>
    <xf numFmtId="168" fontId="3" fillId="0" borderId="0" xfId="51" applyNumberFormat="1" applyFont="1" applyFill="1" applyBorder="1" applyAlignment="1">
      <alignment horizontal="center" vertical="center"/>
      <protection/>
    </xf>
    <xf numFmtId="0" fontId="3" fillId="35" borderId="22" xfId="51" applyFont="1" applyFill="1" applyBorder="1" applyAlignment="1">
      <alignment horizontal="center" vertical="center"/>
      <protection/>
    </xf>
    <xf numFmtId="0" fontId="3" fillId="35" borderId="12" xfId="51" applyFont="1" applyFill="1" applyBorder="1" applyAlignment="1">
      <alignment horizontal="center" vertical="center"/>
      <protection/>
    </xf>
    <xf numFmtId="0" fontId="3" fillId="36" borderId="12" xfId="5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54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/>
    </xf>
    <xf numFmtId="0" fontId="8" fillId="37" borderId="11" xfId="54" applyNumberFormat="1" applyFont="1" applyFill="1" applyBorder="1" applyAlignment="1">
      <alignment horizontal="center"/>
      <protection/>
    </xf>
    <xf numFmtId="0" fontId="8" fillId="37" borderId="17" xfId="0" applyFont="1" applyFill="1" applyBorder="1" applyAlignment="1">
      <alignment vertical="center"/>
    </xf>
    <xf numFmtId="0" fontId="8" fillId="37" borderId="29" xfId="54" applyNumberFormat="1" applyFont="1" applyFill="1" applyBorder="1" applyAlignment="1">
      <alignment horizontal="center"/>
      <protection/>
    </xf>
    <xf numFmtId="0" fontId="8" fillId="37" borderId="3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8" fillId="37" borderId="21" xfId="54" applyNumberFormat="1" applyFont="1" applyFill="1" applyBorder="1" applyAlignment="1">
      <alignment horizontal="center"/>
      <protection/>
    </xf>
    <xf numFmtId="0" fontId="8" fillId="37" borderId="24" xfId="0" applyFont="1" applyFill="1" applyBorder="1" applyAlignment="1">
      <alignment vertical="center"/>
    </xf>
    <xf numFmtId="49" fontId="8" fillId="0" borderId="0" xfId="54" applyNumberFormat="1" applyFont="1" applyFill="1" applyBorder="1" applyAlignment="1">
      <alignment horizontal="center"/>
      <protection/>
    </xf>
    <xf numFmtId="49" fontId="8" fillId="0" borderId="0" xfId="0" applyNumberFormat="1" applyFont="1" applyFill="1" applyAlignment="1">
      <alignment/>
    </xf>
    <xf numFmtId="0" fontId="8" fillId="38" borderId="14" xfId="54" applyNumberFormat="1" applyFont="1" applyFill="1" applyBorder="1" applyAlignment="1">
      <alignment horizontal="center"/>
      <protection/>
    </xf>
    <xf numFmtId="0" fontId="8" fillId="38" borderId="15" xfId="0" applyFont="1" applyFill="1" applyBorder="1" applyAlignment="1">
      <alignment vertical="center"/>
    </xf>
    <xf numFmtId="0" fontId="8" fillId="39" borderId="14" xfId="54" applyNumberFormat="1" applyFont="1" applyFill="1" applyBorder="1" applyAlignment="1">
      <alignment horizontal="center"/>
      <protection/>
    </xf>
    <xf numFmtId="0" fontId="8" fillId="39" borderId="15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8" fillId="38" borderId="11" xfId="54" applyNumberFormat="1" applyFont="1" applyFill="1" applyBorder="1" applyAlignment="1">
      <alignment horizontal="center"/>
      <protection/>
    </xf>
    <xf numFmtId="0" fontId="8" fillId="38" borderId="17" xfId="0" applyFont="1" applyFill="1" applyBorder="1" applyAlignment="1">
      <alignment vertical="center"/>
    </xf>
    <xf numFmtId="0" fontId="8" fillId="39" borderId="11" xfId="54" applyNumberFormat="1" applyFont="1" applyFill="1" applyBorder="1" applyAlignment="1">
      <alignment horizontal="center"/>
      <protection/>
    </xf>
    <xf numFmtId="0" fontId="8" fillId="39" borderId="17" xfId="0" applyFont="1" applyFill="1" applyBorder="1" applyAlignment="1">
      <alignment vertical="center"/>
    </xf>
    <xf numFmtId="0" fontId="10" fillId="0" borderId="0" xfId="54" applyNumberFormat="1" applyFont="1" applyFill="1" applyBorder="1" applyAlignment="1">
      <alignment horizontal="center"/>
      <protection/>
    </xf>
    <xf numFmtId="0" fontId="8" fillId="38" borderId="31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8" fillId="38" borderId="21" xfId="54" applyNumberFormat="1" applyFont="1" applyFill="1" applyBorder="1" applyAlignment="1">
      <alignment horizontal="center"/>
      <protection/>
    </xf>
    <xf numFmtId="0" fontId="8" fillId="38" borderId="24" xfId="0" applyFont="1" applyFill="1" applyBorder="1" applyAlignment="1">
      <alignment vertical="center"/>
    </xf>
    <xf numFmtId="0" fontId="8" fillId="39" borderId="21" xfId="54" applyNumberFormat="1" applyFont="1" applyFill="1" applyBorder="1" applyAlignment="1">
      <alignment horizontal="center"/>
      <protection/>
    </xf>
    <xf numFmtId="0" fontId="8" fillId="39" borderId="24" xfId="0" applyFont="1" applyFill="1" applyBorder="1" applyAlignment="1">
      <alignment vertical="center"/>
    </xf>
    <xf numFmtId="49" fontId="8" fillId="0" borderId="0" xfId="0" applyNumberFormat="1" applyFont="1" applyFill="1" applyAlignment="1">
      <alignment wrapText="1"/>
    </xf>
    <xf numFmtId="0" fontId="8" fillId="5" borderId="14" xfId="54" applyNumberFormat="1" applyFont="1" applyFill="1" applyBorder="1" applyAlignment="1">
      <alignment horizontal="center"/>
      <protection/>
    </xf>
    <xf numFmtId="0" fontId="8" fillId="5" borderId="15" xfId="0" applyFont="1" applyFill="1" applyBorder="1" applyAlignment="1">
      <alignment vertical="center"/>
    </xf>
    <xf numFmtId="0" fontId="8" fillId="8" borderId="14" xfId="54" applyNumberFormat="1" applyFont="1" applyFill="1" applyBorder="1" applyAlignment="1">
      <alignment horizontal="center"/>
      <protection/>
    </xf>
    <xf numFmtId="0" fontId="8" fillId="8" borderId="15" xfId="0" applyFont="1" applyFill="1" applyBorder="1" applyAlignment="1">
      <alignment vertical="center"/>
    </xf>
    <xf numFmtId="0" fontId="8" fillId="40" borderId="14" xfId="54" applyNumberFormat="1" applyFont="1" applyFill="1" applyBorder="1" applyAlignment="1">
      <alignment horizontal="center"/>
      <protection/>
    </xf>
    <xf numFmtId="0" fontId="8" fillId="40" borderId="15" xfId="0" applyFont="1" applyFill="1" applyBorder="1" applyAlignment="1">
      <alignment vertical="center"/>
    </xf>
    <xf numFmtId="0" fontId="8" fillId="5" borderId="11" xfId="54" applyNumberFormat="1" applyFont="1" applyFill="1" applyBorder="1" applyAlignment="1">
      <alignment horizontal="center"/>
      <protection/>
    </xf>
    <xf numFmtId="0" fontId="8" fillId="5" borderId="17" xfId="0" applyFont="1" applyFill="1" applyBorder="1" applyAlignment="1">
      <alignment vertical="center"/>
    </xf>
    <xf numFmtId="0" fontId="8" fillId="8" borderId="11" xfId="54" applyNumberFormat="1" applyFont="1" applyFill="1" applyBorder="1" applyAlignment="1">
      <alignment horizontal="center"/>
      <protection/>
    </xf>
    <xf numFmtId="0" fontId="8" fillId="8" borderId="17" xfId="0" applyFont="1" applyFill="1" applyBorder="1" applyAlignment="1">
      <alignment vertical="center"/>
    </xf>
    <xf numFmtId="0" fontId="8" fillId="40" borderId="11" xfId="54" applyNumberFormat="1" applyFont="1" applyFill="1" applyBorder="1" applyAlignment="1">
      <alignment horizontal="center"/>
      <protection/>
    </xf>
    <xf numFmtId="0" fontId="8" fillId="40" borderId="17" xfId="0" applyFont="1" applyFill="1" applyBorder="1" applyAlignment="1">
      <alignment/>
    </xf>
    <xf numFmtId="0" fontId="8" fillId="40" borderId="17" xfId="0" applyFont="1" applyFill="1" applyBorder="1" applyAlignment="1">
      <alignment vertical="center"/>
    </xf>
    <xf numFmtId="0" fontId="8" fillId="40" borderId="31" xfId="0" applyFont="1" applyFill="1" applyBorder="1" applyAlignment="1">
      <alignment vertical="center"/>
    </xf>
    <xf numFmtId="0" fontId="8" fillId="40" borderId="30" xfId="0" applyFont="1" applyFill="1" applyBorder="1" applyAlignment="1">
      <alignment vertical="center"/>
    </xf>
    <xf numFmtId="0" fontId="8" fillId="5" borderId="21" xfId="54" applyNumberFormat="1" applyFont="1" applyFill="1" applyBorder="1" applyAlignment="1">
      <alignment horizontal="center"/>
      <protection/>
    </xf>
    <xf numFmtId="0" fontId="8" fillId="5" borderId="32" xfId="0" applyFont="1" applyFill="1" applyBorder="1" applyAlignment="1">
      <alignment vertical="center"/>
    </xf>
    <xf numFmtId="0" fontId="8" fillId="8" borderId="21" xfId="54" applyNumberFormat="1" applyFont="1" applyFill="1" applyBorder="1" applyAlignment="1">
      <alignment horizontal="center"/>
      <protection/>
    </xf>
    <xf numFmtId="0" fontId="8" fillId="8" borderId="24" xfId="0" applyFont="1" applyFill="1" applyBorder="1" applyAlignment="1">
      <alignment vertical="center"/>
    </xf>
    <xf numFmtId="0" fontId="8" fillId="40" borderId="21" xfId="54" applyNumberFormat="1" applyFont="1" applyFill="1" applyBorder="1" applyAlignment="1">
      <alignment horizontal="center"/>
      <protection/>
    </xf>
    <xf numFmtId="0" fontId="8" fillId="40" borderId="24" xfId="0" applyFont="1" applyFill="1" applyBorder="1" applyAlignment="1">
      <alignment vertical="center"/>
    </xf>
    <xf numFmtId="0" fontId="49" fillId="0" borderId="0" xfId="54" applyNumberFormat="1" applyFont="1" applyFill="1" applyBorder="1" applyAlignment="1">
      <alignment horizontal="center"/>
      <protection/>
    </xf>
    <xf numFmtId="0" fontId="8" fillId="41" borderId="14" xfId="54" applyNumberFormat="1" applyFont="1" applyFill="1" applyBorder="1" applyAlignment="1">
      <alignment horizontal="center"/>
      <protection/>
    </xf>
    <xf numFmtId="0" fontId="8" fillId="41" borderId="15" xfId="0" applyFont="1" applyFill="1" applyBorder="1" applyAlignment="1">
      <alignment vertical="center"/>
    </xf>
    <xf numFmtId="0" fontId="8" fillId="39" borderId="15" xfId="0" applyFont="1" applyFill="1" applyBorder="1" applyAlignment="1">
      <alignment/>
    </xf>
    <xf numFmtId="0" fontId="8" fillId="41" borderId="11" xfId="54" applyNumberFormat="1" applyFont="1" applyFill="1" applyBorder="1" applyAlignment="1">
      <alignment horizontal="center"/>
      <protection/>
    </xf>
    <xf numFmtId="0" fontId="8" fillId="41" borderId="17" xfId="0" applyFont="1" applyFill="1" applyBorder="1" applyAlignment="1">
      <alignment vertical="center"/>
    </xf>
    <xf numFmtId="0" fontId="8" fillId="39" borderId="17" xfId="0" applyFont="1" applyFill="1" applyBorder="1" applyAlignment="1">
      <alignment/>
    </xf>
    <xf numFmtId="0" fontId="8" fillId="41" borderId="17" xfId="0" applyFont="1" applyFill="1" applyBorder="1" applyAlignment="1">
      <alignment vertical="top" wrapText="1"/>
    </xf>
    <xf numFmtId="49" fontId="8" fillId="39" borderId="17" xfId="0" applyNumberFormat="1" applyFont="1" applyFill="1" applyBorder="1" applyAlignment="1">
      <alignment/>
    </xf>
    <xf numFmtId="0" fontId="8" fillId="41" borderId="17" xfId="0" applyFont="1" applyFill="1" applyBorder="1" applyAlignment="1">
      <alignment wrapText="1"/>
    </xf>
    <xf numFmtId="0" fontId="8" fillId="41" borderId="21" xfId="54" applyNumberFormat="1" applyFont="1" applyFill="1" applyBorder="1" applyAlignment="1">
      <alignment horizontal="center"/>
      <protection/>
    </xf>
    <xf numFmtId="0" fontId="8" fillId="41" borderId="24" xfId="0" applyFont="1" applyFill="1" applyBorder="1" applyAlignment="1">
      <alignment vertical="center"/>
    </xf>
    <xf numFmtId="0" fontId="8" fillId="39" borderId="24" xfId="0" applyFont="1" applyFill="1" applyBorder="1" applyAlignment="1">
      <alignment vertical="top" wrapText="1"/>
    </xf>
    <xf numFmtId="0" fontId="51" fillId="0" borderId="33" xfId="50" applyFont="1" applyBorder="1" applyAlignment="1">
      <alignment horizontal="center" vertical="center" wrapText="1"/>
      <protection/>
    </xf>
    <xf numFmtId="0" fontId="52" fillId="39" borderId="34" xfId="50" applyFont="1" applyFill="1" applyBorder="1" applyAlignment="1">
      <alignment horizontal="center" vertical="center" wrapText="1"/>
      <protection/>
    </xf>
    <xf numFmtId="0" fontId="52" fillId="38" borderId="34" xfId="50" applyFont="1" applyFill="1" applyBorder="1" applyAlignment="1">
      <alignment horizontal="center" vertical="center" wrapText="1"/>
      <protection/>
    </xf>
    <xf numFmtId="0" fontId="52" fillId="42" borderId="34" xfId="50" applyFont="1" applyFill="1" applyBorder="1" applyAlignment="1">
      <alignment horizontal="center" vertical="center" wrapText="1"/>
      <protection/>
    </xf>
    <xf numFmtId="0" fontId="52" fillId="9" borderId="35" xfId="50" applyFont="1" applyFill="1" applyBorder="1" applyAlignment="1">
      <alignment horizontal="center" vertical="center" wrapText="1"/>
      <protection/>
    </xf>
    <xf numFmtId="0" fontId="52" fillId="0" borderId="36" xfId="50" applyFont="1" applyBorder="1" applyAlignment="1">
      <alignment horizontal="center" vertical="center" wrapText="1"/>
      <protection/>
    </xf>
    <xf numFmtId="15" fontId="52" fillId="39" borderId="37" xfId="50" applyNumberFormat="1" applyFont="1" applyFill="1" applyBorder="1" applyAlignment="1">
      <alignment horizontal="center" vertical="center" wrapText="1"/>
      <protection/>
    </xf>
    <xf numFmtId="15" fontId="52" fillId="38" borderId="37" xfId="50" applyNumberFormat="1" applyFont="1" applyFill="1" applyBorder="1" applyAlignment="1">
      <alignment horizontal="center" vertical="center" wrapText="1"/>
      <protection/>
    </xf>
    <xf numFmtId="15" fontId="52" fillId="42" borderId="37" xfId="50" applyNumberFormat="1" applyFont="1" applyFill="1" applyBorder="1" applyAlignment="1">
      <alignment horizontal="center" vertical="center" wrapText="1"/>
      <protection/>
    </xf>
    <xf numFmtId="15" fontId="52" fillId="9" borderId="38" xfId="50" applyNumberFormat="1" applyFont="1" applyFill="1" applyBorder="1" applyAlignment="1">
      <alignment horizontal="center" vertical="center" wrapText="1"/>
      <protection/>
    </xf>
    <xf numFmtId="0" fontId="53" fillId="43" borderId="39" xfId="50" applyFont="1" applyFill="1" applyBorder="1" applyAlignment="1">
      <alignment horizontal="center" vertical="center" wrapText="1"/>
      <protection/>
    </xf>
    <xf numFmtId="0" fontId="54" fillId="39" borderId="40" xfId="50" applyFont="1" applyFill="1" applyBorder="1" applyAlignment="1">
      <alignment horizontal="center" vertical="center" wrapText="1"/>
      <protection/>
    </xf>
    <xf numFmtId="0" fontId="54" fillId="38" borderId="40" xfId="50" applyFont="1" applyFill="1" applyBorder="1" applyAlignment="1">
      <alignment horizontal="center" vertical="center" wrapText="1"/>
      <protection/>
    </xf>
    <xf numFmtId="0" fontId="54" fillId="42" borderId="40" xfId="50" applyFont="1" applyFill="1" applyBorder="1" applyAlignment="1">
      <alignment horizontal="center" vertical="center" wrapText="1"/>
      <protection/>
    </xf>
    <xf numFmtId="0" fontId="54" fillId="9" borderId="41" xfId="50" applyFont="1" applyFill="1" applyBorder="1" applyAlignment="1">
      <alignment horizontal="center" vertical="center" wrapText="1"/>
      <protection/>
    </xf>
    <xf numFmtId="0" fontId="52" fillId="0" borderId="42" xfId="50" applyFont="1" applyBorder="1" applyAlignment="1">
      <alignment horizontal="center" vertical="center" wrapText="1"/>
      <protection/>
    </xf>
    <xf numFmtId="0" fontId="52" fillId="39" borderId="43" xfId="50" applyFont="1" applyFill="1" applyBorder="1" applyAlignment="1">
      <alignment horizontal="center" vertical="center" wrapText="1"/>
      <protection/>
    </xf>
    <xf numFmtId="0" fontId="52" fillId="38" borderId="43" xfId="50" applyFont="1" applyFill="1" applyBorder="1" applyAlignment="1">
      <alignment horizontal="center" vertical="center" wrapText="1"/>
      <protection/>
    </xf>
    <xf numFmtId="0" fontId="52" fillId="42" borderId="43" xfId="50" applyFont="1" applyFill="1" applyBorder="1" applyAlignment="1">
      <alignment horizontal="center" vertical="center" wrapText="1"/>
      <protection/>
    </xf>
    <xf numFmtId="0" fontId="52" fillId="9" borderId="44" xfId="50" applyFont="1" applyFill="1" applyBorder="1" applyAlignment="1">
      <alignment horizontal="center" vertical="center" wrapText="1"/>
      <protection/>
    </xf>
    <xf numFmtId="0" fontId="52" fillId="0" borderId="45" xfId="50" applyFont="1" applyBorder="1" applyAlignment="1">
      <alignment horizontal="center" vertical="center" wrapText="1"/>
      <protection/>
    </xf>
    <xf numFmtId="0" fontId="52" fillId="39" borderId="46" xfId="50" applyFont="1" applyFill="1" applyBorder="1" applyAlignment="1">
      <alignment horizontal="center" vertical="center" wrapText="1"/>
      <protection/>
    </xf>
    <xf numFmtId="0" fontId="52" fillId="38" borderId="46" xfId="50" applyFont="1" applyFill="1" applyBorder="1" applyAlignment="1">
      <alignment horizontal="center" vertical="center" wrapText="1"/>
      <protection/>
    </xf>
    <xf numFmtId="0" fontId="52" fillId="42" borderId="46" xfId="50" applyFont="1" applyFill="1" applyBorder="1" applyAlignment="1">
      <alignment horizontal="center" vertical="center" wrapText="1"/>
      <protection/>
    </xf>
    <xf numFmtId="0" fontId="52" fillId="9" borderId="47" xfId="50" applyFont="1" applyFill="1" applyBorder="1" applyAlignment="1">
      <alignment horizontal="center" vertical="center" wrapText="1"/>
      <protection/>
    </xf>
    <xf numFmtId="0" fontId="0" fillId="0" borderId="39" xfId="50" applyFont="1" applyBorder="1" applyAlignment="1">
      <alignment vertical="top" wrapText="1"/>
      <protection/>
    </xf>
    <xf numFmtId="0" fontId="52" fillId="39" borderId="40" xfId="50" applyFont="1" applyFill="1" applyBorder="1" applyAlignment="1">
      <alignment horizontal="center" vertical="center" wrapText="1"/>
      <protection/>
    </xf>
    <xf numFmtId="0" fontId="52" fillId="38" borderId="40" xfId="50" applyFont="1" applyFill="1" applyBorder="1" applyAlignment="1">
      <alignment horizontal="center" vertical="center" wrapText="1"/>
      <protection/>
    </xf>
    <xf numFmtId="0" fontId="52" fillId="42" borderId="40" xfId="50" applyFont="1" applyFill="1" applyBorder="1" applyAlignment="1">
      <alignment horizontal="center" vertical="center" wrapText="1"/>
      <protection/>
    </xf>
    <xf numFmtId="0" fontId="52" fillId="9" borderId="41" xfId="50" applyFont="1" applyFill="1" applyBorder="1" applyAlignment="1">
      <alignment horizontal="center" vertical="center" wrapText="1"/>
      <protection/>
    </xf>
    <xf numFmtId="0" fontId="51" fillId="0" borderId="37" xfId="50" applyFont="1" applyBorder="1" applyAlignment="1">
      <alignment horizontal="center" vertical="center" wrapText="1"/>
      <protection/>
    </xf>
    <xf numFmtId="0" fontId="52" fillId="13" borderId="37" xfId="50" applyFont="1" applyFill="1" applyBorder="1" applyAlignment="1">
      <alignment horizontal="center" vertical="center" wrapText="1"/>
      <protection/>
    </xf>
    <xf numFmtId="0" fontId="52" fillId="44" borderId="37" xfId="50" applyFont="1" applyFill="1" applyBorder="1" applyAlignment="1">
      <alignment horizontal="center" vertical="center" wrapText="1"/>
      <protection/>
    </xf>
    <xf numFmtId="0" fontId="52" fillId="40" borderId="37" xfId="50" applyFont="1" applyFill="1" applyBorder="1" applyAlignment="1">
      <alignment horizontal="center" vertical="center" wrapText="1"/>
      <protection/>
    </xf>
    <xf numFmtId="0" fontId="51" fillId="45" borderId="48" xfId="50" applyFont="1" applyFill="1" applyBorder="1" applyAlignment="1">
      <alignment horizontal="center" vertical="center" wrapText="1"/>
      <protection/>
    </xf>
    <xf numFmtId="0" fontId="52" fillId="0" borderId="37" xfId="50" applyFont="1" applyBorder="1" applyAlignment="1">
      <alignment horizontal="center" vertical="center" wrapText="1"/>
      <protection/>
    </xf>
    <xf numFmtId="15" fontId="52" fillId="13" borderId="37" xfId="50" applyNumberFormat="1" applyFont="1" applyFill="1" applyBorder="1" applyAlignment="1">
      <alignment horizontal="center" vertical="center" wrapText="1"/>
      <protection/>
    </xf>
    <xf numFmtId="15" fontId="52" fillId="44" borderId="37" xfId="50" applyNumberFormat="1" applyFont="1" applyFill="1" applyBorder="1" applyAlignment="1">
      <alignment horizontal="center" vertical="center" wrapText="1"/>
      <protection/>
    </xf>
    <xf numFmtId="15" fontId="52" fillId="40" borderId="37" xfId="50" applyNumberFormat="1" applyFont="1" applyFill="1" applyBorder="1" applyAlignment="1">
      <alignment horizontal="center" vertical="center" wrapText="1"/>
      <protection/>
    </xf>
    <xf numFmtId="15" fontId="52" fillId="45" borderId="48" xfId="50" applyNumberFormat="1" applyFont="1" applyFill="1" applyBorder="1" applyAlignment="1">
      <alignment horizontal="center" vertical="center" wrapText="1"/>
      <protection/>
    </xf>
    <xf numFmtId="0" fontId="52" fillId="45" borderId="48" xfId="50" applyFont="1" applyFill="1" applyBorder="1" applyAlignment="1">
      <alignment horizontal="center" vertical="center" wrapText="1"/>
      <protection/>
    </xf>
    <xf numFmtId="0" fontId="53" fillId="43" borderId="37" xfId="50" applyFont="1" applyFill="1" applyBorder="1" applyAlignment="1">
      <alignment horizontal="center" vertical="center" wrapText="1"/>
      <protection/>
    </xf>
    <xf numFmtId="0" fontId="54" fillId="13" borderId="37" xfId="50" applyFont="1" applyFill="1" applyBorder="1" applyAlignment="1">
      <alignment horizontal="center" vertical="center" wrapText="1"/>
      <protection/>
    </xf>
    <xf numFmtId="0" fontId="54" fillId="44" borderId="37" xfId="50" applyFont="1" applyFill="1" applyBorder="1" applyAlignment="1">
      <alignment horizontal="center" vertical="center" wrapText="1"/>
      <protection/>
    </xf>
    <xf numFmtId="0" fontId="54" fillId="40" borderId="37" xfId="50" applyFont="1" applyFill="1" applyBorder="1" applyAlignment="1">
      <alignment horizontal="center" vertical="center" wrapText="1"/>
      <protection/>
    </xf>
    <xf numFmtId="0" fontId="54" fillId="45" borderId="48" xfId="50" applyFont="1" applyFill="1" applyBorder="1" applyAlignment="1">
      <alignment vertical="center" wrapText="1"/>
      <protection/>
    </xf>
    <xf numFmtId="0" fontId="52" fillId="0" borderId="46" xfId="50" applyFont="1" applyBorder="1" applyAlignment="1">
      <alignment horizontal="center" vertical="center" wrapText="1"/>
      <protection/>
    </xf>
    <xf numFmtId="0" fontId="52" fillId="13" borderId="46" xfId="50" applyFont="1" applyFill="1" applyBorder="1" applyAlignment="1">
      <alignment horizontal="center" vertical="center" wrapText="1"/>
      <protection/>
    </xf>
    <xf numFmtId="0" fontId="52" fillId="44" borderId="46" xfId="50" applyFont="1" applyFill="1" applyBorder="1" applyAlignment="1">
      <alignment horizontal="center" vertical="center" wrapText="1"/>
      <protection/>
    </xf>
    <xf numFmtId="0" fontId="52" fillId="40" borderId="46" xfId="50" applyFont="1" applyFill="1" applyBorder="1" applyAlignment="1">
      <alignment horizontal="center" vertical="center" wrapText="1"/>
      <protection/>
    </xf>
    <xf numFmtId="0" fontId="0" fillId="0" borderId="37" xfId="50" applyFont="1" applyBorder="1" applyAlignment="1">
      <alignment vertical="top" wrapText="1"/>
      <protection/>
    </xf>
    <xf numFmtId="0" fontId="48" fillId="34" borderId="18" xfId="53" applyFont="1" applyFill="1" applyBorder="1" applyAlignment="1">
      <alignment horizontal="center" vertical="center"/>
      <protection/>
    </xf>
    <xf numFmtId="49" fontId="3" fillId="0" borderId="22" xfId="51" applyNumberFormat="1" applyFont="1" applyBorder="1" applyAlignment="1">
      <alignment horizontal="center" vertical="center"/>
      <protection/>
    </xf>
    <xf numFmtId="49" fontId="55" fillId="46" borderId="42" xfId="54" applyNumberFormat="1" applyFont="1" applyFill="1" applyBorder="1" applyAlignment="1">
      <alignment horizontal="center"/>
      <protection/>
    </xf>
    <xf numFmtId="49" fontId="55" fillId="46" borderId="49" xfId="54" applyNumberFormat="1" applyFont="1" applyFill="1" applyBorder="1" applyAlignment="1">
      <alignment horizontal="center"/>
      <protection/>
    </xf>
    <xf numFmtId="49" fontId="55" fillId="46" borderId="50" xfId="54" applyNumberFormat="1" applyFont="1" applyFill="1" applyBorder="1" applyAlignment="1">
      <alignment horizontal="center"/>
      <protection/>
    </xf>
    <xf numFmtId="49" fontId="9" fillId="46" borderId="51" xfId="54" applyNumberFormat="1" applyFont="1" applyFill="1" applyBorder="1" applyAlignment="1">
      <alignment horizontal="center"/>
      <protection/>
    </xf>
    <xf numFmtId="49" fontId="9" fillId="46" borderId="52" xfId="54" applyNumberFormat="1" applyFont="1" applyFill="1" applyBorder="1" applyAlignment="1">
      <alignment horizontal="center"/>
      <protection/>
    </xf>
    <xf numFmtId="49" fontId="7" fillId="37" borderId="53" xfId="54" applyNumberFormat="1" applyFont="1" applyFill="1" applyBorder="1" applyAlignment="1">
      <alignment horizontal="center" vertical="center"/>
      <protection/>
    </xf>
    <xf numFmtId="49" fontId="7" fillId="37" borderId="54" xfId="54" applyNumberFormat="1" applyFont="1" applyFill="1" applyBorder="1" applyAlignment="1">
      <alignment horizontal="center" vertical="center"/>
      <protection/>
    </xf>
    <xf numFmtId="49" fontId="9" fillId="46" borderId="55" xfId="54" applyNumberFormat="1" applyFont="1" applyFill="1" applyBorder="1" applyAlignment="1">
      <alignment horizontal="center"/>
      <protection/>
    </xf>
    <xf numFmtId="49" fontId="9" fillId="46" borderId="56" xfId="54" applyNumberFormat="1" applyFont="1" applyFill="1" applyBorder="1" applyAlignment="1">
      <alignment horizontal="center"/>
      <protection/>
    </xf>
    <xf numFmtId="49" fontId="9" fillId="46" borderId="57" xfId="54" applyNumberFormat="1" applyFont="1" applyFill="1" applyBorder="1" applyAlignment="1">
      <alignment horizontal="center"/>
      <protection/>
    </xf>
    <xf numFmtId="49" fontId="7" fillId="38" borderId="55" xfId="54" applyNumberFormat="1" applyFont="1" applyFill="1" applyBorder="1" applyAlignment="1">
      <alignment horizontal="center"/>
      <protection/>
    </xf>
    <xf numFmtId="49" fontId="7" fillId="38" borderId="57" xfId="54" applyNumberFormat="1" applyFont="1" applyFill="1" applyBorder="1" applyAlignment="1">
      <alignment horizontal="center"/>
      <protection/>
    </xf>
    <xf numFmtId="49" fontId="7" fillId="39" borderId="55" xfId="54" applyNumberFormat="1" applyFont="1" applyFill="1" applyBorder="1" applyAlignment="1">
      <alignment horizontal="center"/>
      <protection/>
    </xf>
    <xf numFmtId="49" fontId="7" fillId="39" borderId="57" xfId="54" applyNumberFormat="1" applyFont="1" applyFill="1" applyBorder="1" applyAlignment="1">
      <alignment horizontal="center"/>
      <protection/>
    </xf>
    <xf numFmtId="49" fontId="7" fillId="0" borderId="0" xfId="0" applyNumberFormat="1" applyFont="1" applyFill="1" applyAlignment="1">
      <alignment horizontal="center"/>
    </xf>
    <xf numFmtId="0" fontId="52" fillId="45" borderId="58" xfId="50" applyFont="1" applyFill="1" applyBorder="1" applyAlignment="1">
      <alignment vertical="center" wrapText="1"/>
      <protection/>
    </xf>
    <xf numFmtId="0" fontId="52" fillId="45" borderId="59" xfId="50" applyFont="1" applyFill="1" applyBorder="1" applyAlignment="1">
      <alignment vertical="center" wrapText="1"/>
      <protection/>
    </xf>
    <xf numFmtId="0" fontId="52" fillId="45" borderId="48" xfId="50" applyFont="1" applyFill="1" applyBorder="1" applyAlignment="1">
      <alignment vertical="center" wrapText="1"/>
      <protection/>
    </xf>
    <xf numFmtId="49" fontId="7" fillId="5" borderId="60" xfId="54" applyNumberFormat="1" applyFont="1" applyFill="1" applyBorder="1" applyAlignment="1">
      <alignment horizontal="center"/>
      <protection/>
    </xf>
    <xf numFmtId="49" fontId="7" fillId="5" borderId="61" xfId="54" applyNumberFormat="1" applyFont="1" applyFill="1" applyBorder="1" applyAlignment="1">
      <alignment horizontal="center"/>
      <protection/>
    </xf>
    <xf numFmtId="49" fontId="7" fillId="8" borderId="60" xfId="54" applyNumberFormat="1" applyFont="1" applyFill="1" applyBorder="1" applyAlignment="1">
      <alignment horizontal="center"/>
      <protection/>
    </xf>
    <xf numFmtId="49" fontId="7" fillId="8" borderId="61" xfId="54" applyNumberFormat="1" applyFont="1" applyFill="1" applyBorder="1" applyAlignment="1">
      <alignment horizontal="center"/>
      <protection/>
    </xf>
    <xf numFmtId="49" fontId="7" fillId="40" borderId="62" xfId="54" applyNumberFormat="1" applyFont="1" applyFill="1" applyBorder="1" applyAlignment="1">
      <alignment horizontal="center"/>
      <protection/>
    </xf>
    <xf numFmtId="49" fontId="7" fillId="40" borderId="30" xfId="54" applyNumberFormat="1" applyFont="1" applyFill="1" applyBorder="1" applyAlignment="1">
      <alignment horizontal="center"/>
      <protection/>
    </xf>
    <xf numFmtId="49" fontId="7" fillId="41" borderId="60" xfId="54" applyNumberFormat="1" applyFont="1" applyFill="1" applyBorder="1" applyAlignment="1">
      <alignment horizontal="center"/>
      <protection/>
    </xf>
    <xf numFmtId="49" fontId="7" fillId="41" borderId="61" xfId="54" applyNumberFormat="1" applyFont="1" applyFill="1" applyBorder="1" applyAlignment="1">
      <alignment horizontal="center"/>
      <protection/>
    </xf>
    <xf numFmtId="49" fontId="7" fillId="39" borderId="60" xfId="54" applyNumberFormat="1" applyFont="1" applyFill="1" applyBorder="1" applyAlignment="1">
      <alignment horizontal="center"/>
      <protection/>
    </xf>
    <xf numFmtId="49" fontId="7" fillId="39" borderId="61" xfId="54" applyNumberFormat="1" applyFont="1" applyFill="1" applyBorder="1" applyAlignment="1">
      <alignment horizontal="center"/>
      <protection/>
    </xf>
    <xf numFmtId="0" fontId="48" fillId="33" borderId="51" xfId="51" applyFont="1" applyFill="1" applyBorder="1" applyAlignment="1">
      <alignment horizontal="center" vertical="center" shrinkToFit="1"/>
      <protection/>
    </xf>
    <xf numFmtId="0" fontId="48" fillId="33" borderId="63" xfId="51" applyFont="1" applyFill="1" applyBorder="1" applyAlignment="1">
      <alignment horizontal="center" vertical="center" shrinkToFit="1"/>
      <protection/>
    </xf>
    <xf numFmtId="0" fontId="48" fillId="33" borderId="52" xfId="51" applyFont="1" applyFill="1" applyBorder="1" applyAlignment="1">
      <alignment horizontal="center" vertical="center" shrinkToFit="1"/>
      <protection/>
    </xf>
    <xf numFmtId="0" fontId="3" fillId="33" borderId="64" xfId="51" applyFont="1" applyFill="1" applyBorder="1" applyAlignment="1">
      <alignment horizontal="center" vertical="center"/>
      <protection/>
    </xf>
    <xf numFmtId="0" fontId="3" fillId="33" borderId="65" xfId="51" applyFont="1" applyFill="1" applyBorder="1" applyAlignment="1">
      <alignment horizontal="center" vertical="center"/>
      <protection/>
    </xf>
    <xf numFmtId="0" fontId="56" fillId="33" borderId="66" xfId="51" applyFont="1" applyFill="1" applyBorder="1" applyAlignment="1" applyProtection="1">
      <alignment horizontal="center" vertical="center"/>
      <protection locked="0"/>
    </xf>
    <xf numFmtId="0" fontId="56" fillId="33" borderId="19" xfId="51" applyFont="1" applyFill="1" applyBorder="1" applyAlignment="1" applyProtection="1">
      <alignment horizontal="center" vertical="center"/>
      <protection locked="0"/>
    </xf>
    <xf numFmtId="164" fontId="3" fillId="33" borderId="67" xfId="51" applyNumberFormat="1" applyFont="1" applyFill="1" applyBorder="1" applyAlignment="1">
      <alignment horizontal="center" vertical="center"/>
      <protection/>
    </xf>
    <xf numFmtId="164" fontId="3" fillId="33" borderId="68" xfId="51" applyNumberFormat="1" applyFont="1" applyFill="1" applyBorder="1" applyAlignment="1">
      <alignment horizontal="center" vertical="center"/>
      <protection/>
    </xf>
    <xf numFmtId="0" fontId="3" fillId="34" borderId="51" xfId="51" applyFont="1" applyFill="1" applyBorder="1" applyAlignment="1">
      <alignment horizontal="center" vertical="center"/>
      <protection/>
    </xf>
    <xf numFmtId="0" fontId="3" fillId="34" borderId="63" xfId="51" applyFont="1" applyFill="1" applyBorder="1" applyAlignment="1">
      <alignment horizontal="center" vertical="center"/>
      <protection/>
    </xf>
    <xf numFmtId="0" fontId="3" fillId="34" borderId="52" xfId="51" applyFont="1" applyFill="1" applyBorder="1" applyAlignment="1">
      <alignment horizontal="center" vertical="center"/>
      <protection/>
    </xf>
    <xf numFmtId="0" fontId="48" fillId="34" borderId="55" xfId="53" applyFont="1" applyFill="1" applyBorder="1" applyAlignment="1">
      <alignment horizontal="center" vertical="center"/>
      <protection/>
    </xf>
    <xf numFmtId="0" fontId="48" fillId="34" borderId="53" xfId="53" applyFont="1" applyFill="1" applyBorder="1" applyAlignment="1">
      <alignment horizontal="center" vertical="center"/>
      <protection/>
    </xf>
    <xf numFmtId="0" fontId="48" fillId="34" borderId="56" xfId="53" applyFont="1" applyFill="1" applyBorder="1" applyAlignment="1">
      <alignment horizontal="center" vertical="center"/>
      <protection/>
    </xf>
    <xf numFmtId="0" fontId="48" fillId="34" borderId="18" xfId="53" applyFont="1" applyFill="1" applyBorder="1" applyAlignment="1">
      <alignment horizontal="center" vertical="center"/>
      <protection/>
    </xf>
    <xf numFmtId="0" fontId="48" fillId="34" borderId="26" xfId="53" applyFont="1" applyFill="1" applyBorder="1" applyAlignment="1">
      <alignment horizontal="center" vertical="center"/>
      <protection/>
    </xf>
    <xf numFmtId="0" fontId="48" fillId="34" borderId="15" xfId="53" applyFont="1" applyFill="1" applyBorder="1" applyAlignment="1">
      <alignment horizontal="center" vertical="center"/>
      <protection/>
    </xf>
    <xf numFmtId="0" fontId="3" fillId="33" borderId="69" xfId="51" applyFont="1" applyFill="1" applyBorder="1" applyAlignment="1">
      <alignment horizontal="center" vertical="center"/>
      <protection/>
    </xf>
    <xf numFmtId="0" fontId="3" fillId="33" borderId="28" xfId="51" applyFont="1" applyFill="1" applyBorder="1" applyAlignment="1">
      <alignment horizontal="center" vertical="center"/>
      <protection/>
    </xf>
    <xf numFmtId="0" fontId="56" fillId="33" borderId="69" xfId="51" applyFont="1" applyFill="1" applyBorder="1" applyAlignment="1" applyProtection="1">
      <alignment horizontal="center" vertical="center"/>
      <protection locked="0"/>
    </xf>
    <xf numFmtId="0" fontId="56" fillId="33" borderId="70" xfId="51" applyFont="1" applyFill="1" applyBorder="1" applyAlignment="1" applyProtection="1">
      <alignment horizontal="center" vertical="center"/>
      <protection locked="0"/>
    </xf>
    <xf numFmtId="164" fontId="3" fillId="33" borderId="27" xfId="51" applyNumberFormat="1" applyFont="1" applyFill="1" applyBorder="1" applyAlignment="1">
      <alignment horizontal="center" vertical="center"/>
      <protection/>
    </xf>
    <xf numFmtId="164" fontId="3" fillId="33" borderId="70" xfId="51" applyNumberFormat="1" applyFont="1" applyFill="1" applyBorder="1" applyAlignment="1">
      <alignment horizontal="center" vertical="center"/>
      <protection/>
    </xf>
    <xf numFmtId="0" fontId="6" fillId="34" borderId="42" xfId="51" applyFont="1" applyFill="1" applyBorder="1" applyAlignment="1">
      <alignment horizontal="center" vertical="center"/>
      <protection/>
    </xf>
    <xf numFmtId="0" fontId="6" fillId="34" borderId="49" xfId="51" applyFont="1" applyFill="1" applyBorder="1" applyAlignment="1">
      <alignment horizontal="center" vertical="center"/>
      <protection/>
    </xf>
    <xf numFmtId="0" fontId="6" fillId="34" borderId="50" xfId="51" applyFont="1" applyFill="1" applyBorder="1" applyAlignment="1">
      <alignment horizontal="center" vertical="center"/>
      <protection/>
    </xf>
    <xf numFmtId="0" fontId="6" fillId="34" borderId="45" xfId="51" applyFont="1" applyFill="1" applyBorder="1" applyAlignment="1">
      <alignment horizontal="center" vertical="center"/>
      <protection/>
    </xf>
    <xf numFmtId="0" fontId="6" fillId="34" borderId="0" xfId="51" applyFont="1" applyFill="1" applyBorder="1" applyAlignment="1">
      <alignment horizontal="center" vertical="center"/>
      <protection/>
    </xf>
    <xf numFmtId="0" fontId="6" fillId="34" borderId="20" xfId="51" applyFont="1" applyFill="1" applyBorder="1" applyAlignment="1">
      <alignment horizontal="center" vertical="center"/>
      <protection/>
    </xf>
    <xf numFmtId="0" fontId="6" fillId="34" borderId="39" xfId="51" applyFont="1" applyFill="1" applyBorder="1" applyAlignment="1">
      <alignment horizontal="center" vertical="center"/>
      <protection/>
    </xf>
    <xf numFmtId="0" fontId="6" fillId="34" borderId="71" xfId="51" applyFont="1" applyFill="1" applyBorder="1" applyAlignment="1">
      <alignment horizontal="center" vertical="center"/>
      <protection/>
    </xf>
    <xf numFmtId="0" fontId="6" fillId="34" borderId="72" xfId="51" applyFont="1" applyFill="1" applyBorder="1" applyAlignment="1">
      <alignment horizontal="center" vertical="center"/>
      <protection/>
    </xf>
    <xf numFmtId="14" fontId="6" fillId="34" borderId="49" xfId="51" applyNumberFormat="1" applyFont="1" applyFill="1" applyBorder="1" applyAlignment="1">
      <alignment horizontal="center" vertical="center"/>
      <protection/>
    </xf>
    <xf numFmtId="0" fontId="4" fillId="44" borderId="12" xfId="55" applyFont="1" applyFill="1" applyBorder="1" applyAlignment="1">
      <alignment horizontal="center" vertical="center"/>
      <protection/>
    </xf>
    <xf numFmtId="0" fontId="3" fillId="44" borderId="12" xfId="51" applyNumberFormat="1" applyFont="1" applyFill="1" applyBorder="1" applyAlignment="1">
      <alignment horizontal="center" vertical="center"/>
      <protection/>
    </xf>
    <xf numFmtId="165" fontId="4" fillId="44" borderId="12" xfId="53" applyNumberFormat="1" applyFont="1" applyFill="1" applyBorder="1" applyAlignment="1">
      <alignment horizontal="center" vertical="center"/>
      <protection/>
    </xf>
    <xf numFmtId="166" fontId="4" fillId="44" borderId="17" xfId="53" applyNumberFormat="1" applyFont="1" applyFill="1" applyBorder="1" applyAlignment="1">
      <alignment horizontal="center" vertical="center"/>
      <protection/>
    </xf>
    <xf numFmtId="0" fontId="4" fillId="42" borderId="12" xfId="55" applyFont="1" applyFill="1" applyBorder="1" applyAlignment="1">
      <alignment horizontal="center" vertical="center"/>
      <protection/>
    </xf>
    <xf numFmtId="0" fontId="3" fillId="42" borderId="0" xfId="51" applyFont="1" applyFill="1" applyBorder="1" applyAlignment="1">
      <alignment horizontal="left" vertical="center"/>
      <protection/>
    </xf>
    <xf numFmtId="0" fontId="3" fillId="44" borderId="0" xfId="51" applyFont="1" applyFill="1" applyBorder="1" applyAlignment="1">
      <alignment horizontal="left" vertical="center"/>
      <protection/>
    </xf>
    <xf numFmtId="0" fontId="4" fillId="47" borderId="22" xfId="55" applyFont="1" applyFill="1" applyBorder="1" applyAlignment="1">
      <alignment horizontal="center" vertical="center"/>
      <protection/>
    </xf>
    <xf numFmtId="0" fontId="3" fillId="47" borderId="22" xfId="51" applyNumberFormat="1" applyFont="1" applyFill="1" applyBorder="1" applyAlignment="1">
      <alignment horizontal="center" vertical="center"/>
      <protection/>
    </xf>
    <xf numFmtId="165" fontId="4" fillId="47" borderId="22" xfId="53" applyNumberFormat="1" applyFont="1" applyFill="1" applyBorder="1" applyAlignment="1">
      <alignment horizontal="center" vertical="center"/>
      <protection/>
    </xf>
    <xf numFmtId="166" fontId="4" fillId="47" borderId="24" xfId="53" applyNumberFormat="1" applyFont="1" applyFill="1" applyBorder="1" applyAlignment="1">
      <alignment horizontal="center" vertical="center"/>
      <protection/>
    </xf>
    <xf numFmtId="0" fontId="3" fillId="47" borderId="0" xfId="51" applyFont="1" applyFill="1" applyBorder="1" applyAlignment="1">
      <alignment horizontal="left" vertical="center"/>
      <protection/>
    </xf>
    <xf numFmtId="0" fontId="4" fillId="35" borderId="12" xfId="55" applyFont="1" applyFill="1" applyBorder="1" applyAlignment="1">
      <alignment horizontal="center" vertical="center"/>
      <protection/>
    </xf>
    <xf numFmtId="0" fontId="4" fillId="44" borderId="22" xfId="55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3 2" xfId="52"/>
    <cellStyle name="Normal_Classement foot-8" xfId="53"/>
    <cellStyle name="Normal_LISTE DES POULES" xfId="54"/>
    <cellStyle name="Normal_TarifsPhilippeD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32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rgb="FFFFFF99"/>
        </patternFill>
      </fill>
      <border/>
    </dxf>
    <dxf>
      <font>
        <color auto="1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sement%20Championnat%20Phase%201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ule"/>
      <sheetName val="PRA"/>
      <sheetName val="PRB"/>
      <sheetName val="D1A"/>
      <sheetName val="D1B"/>
      <sheetName val="D2A"/>
      <sheetName val="D2B"/>
      <sheetName val="D2C"/>
      <sheetName val="D3A"/>
      <sheetName val="D3B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22">
      <selection activeCell="G29" sqref="G29"/>
    </sheetView>
  </sheetViews>
  <sheetFormatPr defaultColWidth="11.57421875" defaultRowHeight="15"/>
  <cols>
    <col min="1" max="1" width="9.8515625" style="49" bestFit="1" customWidth="1"/>
    <col min="2" max="2" width="19.140625" style="49" bestFit="1" customWidth="1"/>
    <col min="3" max="3" width="10.421875" style="49" bestFit="1" customWidth="1"/>
    <col min="4" max="4" width="20.00390625" style="49" bestFit="1" customWidth="1"/>
    <col min="5" max="5" width="11.8515625" style="49" bestFit="1" customWidth="1"/>
    <col min="6" max="6" width="21.00390625" style="49" bestFit="1" customWidth="1"/>
    <col min="7" max="16384" width="11.57421875" style="49" customWidth="1"/>
  </cols>
  <sheetData>
    <row r="1" spans="1:15" ht="15">
      <c r="A1" s="180" t="s">
        <v>71</v>
      </c>
      <c r="B1" s="180"/>
      <c r="C1" s="180"/>
      <c r="D1" s="180"/>
      <c r="E1" s="180"/>
      <c r="F1" s="180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180" t="s">
        <v>72</v>
      </c>
      <c r="B2" s="180"/>
      <c r="C2" s="180"/>
      <c r="D2" s="180"/>
      <c r="E2" s="180"/>
      <c r="F2" s="180"/>
      <c r="G2" s="48"/>
      <c r="H2" s="48"/>
      <c r="I2" s="48"/>
      <c r="J2" s="48"/>
      <c r="K2" s="48"/>
      <c r="L2" s="48"/>
      <c r="M2" s="48"/>
      <c r="N2" s="48"/>
      <c r="O2" s="48"/>
    </row>
    <row r="3" spans="1:15" ht="15">
      <c r="A3" s="180" t="s">
        <v>73</v>
      </c>
      <c r="B3" s="180"/>
      <c r="C3" s="180"/>
      <c r="D3" s="180"/>
      <c r="E3" s="180"/>
      <c r="F3" s="180"/>
      <c r="G3" s="48"/>
      <c r="H3" s="48"/>
      <c r="I3" s="48"/>
      <c r="J3" s="48"/>
      <c r="K3" s="48"/>
      <c r="L3" s="48"/>
      <c r="M3" s="48"/>
      <c r="N3" s="48"/>
      <c r="O3" s="48"/>
    </row>
    <row r="4" ht="15.75" thickBot="1"/>
    <row r="5" spans="1:10" ht="15.75" thickBot="1">
      <c r="A5" s="169" t="s">
        <v>0</v>
      </c>
      <c r="B5" s="170"/>
      <c r="G5" s="50"/>
      <c r="H5" s="51"/>
      <c r="I5" s="52"/>
      <c r="J5" s="52"/>
    </row>
    <row r="6" spans="1:10" ht="15">
      <c r="A6" s="171" t="s">
        <v>1</v>
      </c>
      <c r="B6" s="172"/>
      <c r="G6" s="50"/>
      <c r="H6" s="51"/>
      <c r="I6" s="52"/>
      <c r="J6" s="52"/>
    </row>
    <row r="7" spans="1:10" ht="15">
      <c r="A7" s="53">
        <v>1</v>
      </c>
      <c r="B7" s="54" t="s">
        <v>4</v>
      </c>
      <c r="C7" s="50"/>
      <c r="D7" s="51"/>
      <c r="G7" s="50"/>
      <c r="H7" s="51"/>
      <c r="I7" s="52"/>
      <c r="J7" s="52"/>
    </row>
    <row r="8" spans="1:10" ht="15">
      <c r="A8" s="55">
        <v>2</v>
      </c>
      <c r="B8" s="56" t="s">
        <v>3</v>
      </c>
      <c r="C8" s="50"/>
      <c r="D8" s="57"/>
      <c r="G8" s="50"/>
      <c r="H8" s="51"/>
      <c r="I8" s="52"/>
      <c r="J8" s="52"/>
    </row>
    <row r="9" spans="1:10" ht="15">
      <c r="A9" s="53">
        <v>3</v>
      </c>
      <c r="B9" s="54" t="s">
        <v>69</v>
      </c>
      <c r="C9" s="50"/>
      <c r="D9" s="51"/>
      <c r="G9" s="50"/>
      <c r="H9" s="51"/>
      <c r="I9" s="52"/>
      <c r="J9" s="52"/>
    </row>
    <row r="10" spans="1:10" ht="15">
      <c r="A10" s="53">
        <v>4</v>
      </c>
      <c r="B10" s="54" t="s">
        <v>2</v>
      </c>
      <c r="C10" s="50"/>
      <c r="D10" s="51"/>
      <c r="G10" s="50"/>
      <c r="H10" s="51"/>
      <c r="I10" s="52"/>
      <c r="J10" s="52"/>
    </row>
    <row r="11" spans="1:10" ht="15">
      <c r="A11" s="53">
        <v>5</v>
      </c>
      <c r="B11" s="54" t="s">
        <v>5</v>
      </c>
      <c r="C11" s="50"/>
      <c r="D11" s="57"/>
      <c r="G11" s="50"/>
      <c r="H11" s="51"/>
      <c r="I11" s="52"/>
      <c r="J11" s="52"/>
    </row>
    <row r="12" spans="1:10" ht="15">
      <c r="A12" s="53">
        <v>6</v>
      </c>
      <c r="B12" s="54" t="s">
        <v>6</v>
      </c>
      <c r="C12" s="50"/>
      <c r="D12" s="51"/>
      <c r="G12" s="50"/>
      <c r="H12" s="51"/>
      <c r="I12" s="52"/>
      <c r="J12" s="52"/>
    </row>
    <row r="13" spans="1:10" ht="15">
      <c r="A13" s="53">
        <v>7</v>
      </c>
      <c r="B13" s="54" t="s">
        <v>7</v>
      </c>
      <c r="C13" s="50"/>
      <c r="D13" s="51"/>
      <c r="G13" s="50"/>
      <c r="H13" s="57"/>
      <c r="I13" s="52"/>
      <c r="J13" s="52"/>
    </row>
    <row r="14" spans="1:10" ht="15.75" thickBot="1">
      <c r="A14" s="58">
        <v>8</v>
      </c>
      <c r="B14" s="59" t="s">
        <v>70</v>
      </c>
      <c r="C14" s="50"/>
      <c r="D14" s="57"/>
      <c r="G14" s="50"/>
      <c r="H14" s="51"/>
      <c r="I14" s="52"/>
      <c r="J14" s="52"/>
    </row>
    <row r="15" spans="7:10" ht="15.75" thickBot="1">
      <c r="G15" s="50"/>
      <c r="H15" s="51"/>
      <c r="I15" s="52"/>
      <c r="J15" s="52"/>
    </row>
    <row r="16" spans="1:13" ht="15.75" thickBot="1">
      <c r="A16" s="173" t="s">
        <v>8</v>
      </c>
      <c r="B16" s="174"/>
      <c r="C16" s="174"/>
      <c r="D16" s="175"/>
      <c r="E16" s="60"/>
      <c r="G16" s="50"/>
      <c r="H16" s="57"/>
      <c r="I16" s="52"/>
      <c r="J16" s="52"/>
      <c r="M16" s="61"/>
    </row>
    <row r="17" spans="1:13" ht="15.75" thickBot="1">
      <c r="A17" s="176" t="s">
        <v>1</v>
      </c>
      <c r="B17" s="177"/>
      <c r="C17" s="178" t="s">
        <v>9</v>
      </c>
      <c r="D17" s="179"/>
      <c r="E17" s="60"/>
      <c r="G17" s="50"/>
      <c r="H17" s="51"/>
      <c r="I17" s="50"/>
      <c r="J17" s="51"/>
      <c r="M17" s="61"/>
    </row>
    <row r="18" spans="1:13" ht="15">
      <c r="A18" s="62">
        <v>1</v>
      </c>
      <c r="B18" s="63" t="s">
        <v>10</v>
      </c>
      <c r="C18" s="64">
        <v>1</v>
      </c>
      <c r="D18" s="65" t="s">
        <v>11</v>
      </c>
      <c r="E18" s="60"/>
      <c r="G18" s="50"/>
      <c r="H18" s="51"/>
      <c r="I18" s="50"/>
      <c r="J18" s="66"/>
      <c r="M18" s="61"/>
    </row>
    <row r="19" spans="1:13" ht="15">
      <c r="A19" s="67">
        <v>2</v>
      </c>
      <c r="B19" s="68" t="s">
        <v>12</v>
      </c>
      <c r="C19" s="69">
        <v>2</v>
      </c>
      <c r="D19" s="70" t="s">
        <v>13</v>
      </c>
      <c r="G19" s="71"/>
      <c r="H19" s="66"/>
      <c r="I19" s="50"/>
      <c r="J19" s="51"/>
      <c r="M19" s="61"/>
    </row>
    <row r="20" spans="1:13" ht="15">
      <c r="A20" s="67">
        <v>3</v>
      </c>
      <c r="B20" s="68" t="s">
        <v>14</v>
      </c>
      <c r="C20" s="69">
        <v>3</v>
      </c>
      <c r="D20" s="70" t="s">
        <v>15</v>
      </c>
      <c r="G20" s="50"/>
      <c r="H20" s="57"/>
      <c r="I20" s="50"/>
      <c r="J20" s="51"/>
      <c r="M20" s="61"/>
    </row>
    <row r="21" spans="1:13" ht="15">
      <c r="A21" s="67">
        <v>4</v>
      </c>
      <c r="B21" s="68" t="s">
        <v>16</v>
      </c>
      <c r="C21" s="69">
        <v>4</v>
      </c>
      <c r="D21" s="70" t="s">
        <v>17</v>
      </c>
      <c r="E21" s="60"/>
      <c r="G21" s="50"/>
      <c r="H21" s="51"/>
      <c r="I21" s="50"/>
      <c r="J21" s="66"/>
      <c r="M21" s="61"/>
    </row>
    <row r="22" spans="1:13" ht="15">
      <c r="A22" s="67">
        <v>5</v>
      </c>
      <c r="B22" s="68" t="s">
        <v>24</v>
      </c>
      <c r="C22" s="69">
        <v>5</v>
      </c>
      <c r="D22" s="70" t="s">
        <v>19</v>
      </c>
      <c r="E22" s="60"/>
      <c r="G22" s="50"/>
      <c r="H22" s="51"/>
      <c r="I22" s="50"/>
      <c r="J22" s="51"/>
      <c r="M22" s="61"/>
    </row>
    <row r="23" spans="1:13" ht="15">
      <c r="A23" s="67">
        <v>6</v>
      </c>
      <c r="B23" s="72" t="s">
        <v>20</v>
      </c>
      <c r="C23" s="69">
        <v>6</v>
      </c>
      <c r="D23" s="70" t="s">
        <v>21</v>
      </c>
      <c r="F23" s="51"/>
      <c r="G23" s="50"/>
      <c r="H23" s="73"/>
      <c r="I23" s="50"/>
      <c r="J23" s="57"/>
      <c r="M23" s="61"/>
    </row>
    <row r="24" spans="1:13" ht="15">
      <c r="A24" s="67">
        <v>7</v>
      </c>
      <c r="B24" s="68" t="s">
        <v>22</v>
      </c>
      <c r="C24" s="69">
        <v>7</v>
      </c>
      <c r="D24" s="70" t="s">
        <v>23</v>
      </c>
      <c r="F24" s="51"/>
      <c r="G24" s="50"/>
      <c r="H24" s="51"/>
      <c r="I24" s="50"/>
      <c r="J24" s="73"/>
      <c r="M24" s="61"/>
    </row>
    <row r="25" spans="1:13" ht="15.75" thickBot="1">
      <c r="A25" s="74">
        <v>8</v>
      </c>
      <c r="B25" s="75" t="s">
        <v>18</v>
      </c>
      <c r="C25" s="76">
        <v>8</v>
      </c>
      <c r="D25" s="77" t="s">
        <v>25</v>
      </c>
      <c r="M25" s="61"/>
    </row>
    <row r="26" ht="15.75" thickBot="1"/>
    <row r="27" spans="1:13" ht="15.75" thickBot="1">
      <c r="A27" s="166" t="s">
        <v>26</v>
      </c>
      <c r="B27" s="167"/>
      <c r="C27" s="167"/>
      <c r="D27" s="167"/>
      <c r="E27" s="167"/>
      <c r="F27" s="168"/>
      <c r="M27" s="61"/>
    </row>
    <row r="28" spans="1:13" ht="15.75" thickBot="1">
      <c r="A28" s="184" t="s">
        <v>1</v>
      </c>
      <c r="B28" s="185"/>
      <c r="C28" s="186" t="s">
        <v>9</v>
      </c>
      <c r="D28" s="187"/>
      <c r="E28" s="188" t="s">
        <v>27</v>
      </c>
      <c r="F28" s="189"/>
      <c r="M28" s="78"/>
    </row>
    <row r="29" spans="1:13" ht="15">
      <c r="A29" s="79">
        <v>1</v>
      </c>
      <c r="B29" s="80" t="s">
        <v>30</v>
      </c>
      <c r="C29" s="81">
        <v>1</v>
      </c>
      <c r="D29" s="82" t="s">
        <v>29</v>
      </c>
      <c r="E29" s="83">
        <v>1</v>
      </c>
      <c r="F29" s="84" t="s">
        <v>39</v>
      </c>
      <c r="G29" s="50"/>
      <c r="H29" s="52"/>
      <c r="I29" s="50"/>
      <c r="J29" s="52"/>
      <c r="K29" s="50"/>
      <c r="L29" s="52"/>
      <c r="M29" s="78"/>
    </row>
    <row r="30" spans="1:13" ht="15">
      <c r="A30" s="85">
        <v>2</v>
      </c>
      <c r="B30" s="86" t="s">
        <v>31</v>
      </c>
      <c r="C30" s="87">
        <v>2</v>
      </c>
      <c r="D30" s="88" t="s">
        <v>32</v>
      </c>
      <c r="E30" s="89">
        <v>2</v>
      </c>
      <c r="F30" s="90" t="s">
        <v>33</v>
      </c>
      <c r="G30" s="50"/>
      <c r="H30" s="52"/>
      <c r="I30" s="50"/>
      <c r="J30" s="51"/>
      <c r="K30" s="50"/>
      <c r="L30" s="52"/>
      <c r="M30" s="78"/>
    </row>
    <row r="31" spans="1:13" ht="15">
      <c r="A31" s="85">
        <v>3</v>
      </c>
      <c r="B31" s="86" t="s">
        <v>34</v>
      </c>
      <c r="C31" s="87">
        <v>3</v>
      </c>
      <c r="D31" s="88" t="s">
        <v>35</v>
      </c>
      <c r="E31" s="89">
        <v>3</v>
      </c>
      <c r="F31" s="91" t="s">
        <v>36</v>
      </c>
      <c r="G31" s="50"/>
      <c r="H31" s="51"/>
      <c r="I31" s="50"/>
      <c r="J31" s="52"/>
      <c r="K31" s="50"/>
      <c r="L31" s="52"/>
      <c r="M31" s="78"/>
    </row>
    <row r="32" spans="1:12" ht="15">
      <c r="A32" s="85">
        <v>4</v>
      </c>
      <c r="B32" s="86" t="s">
        <v>37</v>
      </c>
      <c r="C32" s="87">
        <v>4</v>
      </c>
      <c r="D32" s="88" t="s">
        <v>47</v>
      </c>
      <c r="E32" s="89">
        <v>4</v>
      </c>
      <c r="F32" s="91" t="s">
        <v>49</v>
      </c>
      <c r="G32" s="50"/>
      <c r="H32" s="51"/>
      <c r="I32" s="50"/>
      <c r="J32" s="52"/>
      <c r="K32" s="50"/>
      <c r="L32" s="52"/>
    </row>
    <row r="33" spans="1:12" ht="15">
      <c r="A33" s="85">
        <v>5</v>
      </c>
      <c r="B33" s="86" t="s">
        <v>40</v>
      </c>
      <c r="C33" s="87">
        <v>5</v>
      </c>
      <c r="D33" s="88" t="s">
        <v>41</v>
      </c>
      <c r="E33" s="89">
        <v>5</v>
      </c>
      <c r="F33" s="92" t="s">
        <v>42</v>
      </c>
      <c r="G33" s="50"/>
      <c r="H33" s="51"/>
      <c r="I33" s="50"/>
      <c r="J33" s="52"/>
      <c r="K33" s="50"/>
      <c r="L33" s="52"/>
    </row>
    <row r="34" spans="1:12" ht="15">
      <c r="A34" s="85">
        <v>6</v>
      </c>
      <c r="B34" s="86" t="s">
        <v>43</v>
      </c>
      <c r="C34" s="87">
        <v>6</v>
      </c>
      <c r="D34" s="88" t="s">
        <v>44</v>
      </c>
      <c r="E34" s="89">
        <v>6</v>
      </c>
      <c r="F34" s="91" t="s">
        <v>45</v>
      </c>
      <c r="G34" s="50"/>
      <c r="H34" s="52"/>
      <c r="I34" s="50"/>
      <c r="J34" s="52"/>
      <c r="K34" s="50"/>
      <c r="L34" s="52"/>
    </row>
    <row r="35" spans="1:12" ht="15">
      <c r="A35" s="85">
        <v>7</v>
      </c>
      <c r="B35" s="86" t="s">
        <v>46</v>
      </c>
      <c r="C35" s="87">
        <v>7</v>
      </c>
      <c r="D35" s="88" t="s">
        <v>38</v>
      </c>
      <c r="E35" s="89">
        <v>7</v>
      </c>
      <c r="F35" s="93" t="s">
        <v>51</v>
      </c>
      <c r="G35" s="50"/>
      <c r="H35" s="52"/>
      <c r="I35" s="71"/>
      <c r="J35" s="52"/>
      <c r="K35" s="71"/>
      <c r="L35" s="52"/>
    </row>
    <row r="36" spans="1:12" ht="15.75" thickBot="1">
      <c r="A36" s="94">
        <v>8</v>
      </c>
      <c r="B36" s="95" t="s">
        <v>28</v>
      </c>
      <c r="C36" s="96">
        <v>8</v>
      </c>
      <c r="D36" s="97" t="s">
        <v>50</v>
      </c>
      <c r="E36" s="98">
        <v>8</v>
      </c>
      <c r="F36" s="99" t="s">
        <v>48</v>
      </c>
      <c r="G36" s="50"/>
      <c r="H36" s="52"/>
      <c r="I36" s="100"/>
      <c r="J36" s="52"/>
      <c r="K36" s="50"/>
      <c r="L36" s="52"/>
    </row>
    <row r="37" ht="15.75" thickBot="1"/>
    <row r="38" spans="1:6" ht="15.75" thickBot="1">
      <c r="A38" s="173" t="s">
        <v>52</v>
      </c>
      <c r="B38" s="174"/>
      <c r="C38" s="174"/>
      <c r="D38" s="175"/>
      <c r="F38" s="66"/>
    </row>
    <row r="39" spans="1:4" ht="15.75" thickBot="1">
      <c r="A39" s="190" t="s">
        <v>1</v>
      </c>
      <c r="B39" s="191"/>
      <c r="C39" s="192" t="s">
        <v>9</v>
      </c>
      <c r="D39" s="193"/>
    </row>
    <row r="40" spans="1:10" ht="15">
      <c r="A40" s="101">
        <v>1</v>
      </c>
      <c r="B40" s="102" t="s">
        <v>53</v>
      </c>
      <c r="C40" s="64">
        <v>1</v>
      </c>
      <c r="D40" s="103" t="s">
        <v>54</v>
      </c>
      <c r="G40" s="50"/>
      <c r="H40" s="51"/>
      <c r="I40" s="50"/>
      <c r="J40" s="51"/>
    </row>
    <row r="41" spans="1:10" ht="15">
      <c r="A41" s="104">
        <v>2</v>
      </c>
      <c r="B41" s="105" t="s">
        <v>55</v>
      </c>
      <c r="C41" s="69">
        <v>2</v>
      </c>
      <c r="D41" s="70" t="s">
        <v>56</v>
      </c>
      <c r="G41" s="50"/>
      <c r="H41" s="51"/>
      <c r="I41" s="50"/>
      <c r="J41" s="51"/>
    </row>
    <row r="42" spans="1:10" ht="15">
      <c r="A42" s="104">
        <v>3</v>
      </c>
      <c r="B42" s="105" t="s">
        <v>57</v>
      </c>
      <c r="C42" s="69">
        <v>3</v>
      </c>
      <c r="D42" s="70" t="s">
        <v>58</v>
      </c>
      <c r="G42" s="50"/>
      <c r="H42" s="51"/>
      <c r="I42" s="50"/>
      <c r="J42" s="52"/>
    </row>
    <row r="43" spans="1:10" ht="15">
      <c r="A43" s="104">
        <v>4</v>
      </c>
      <c r="B43" s="105" t="s">
        <v>59</v>
      </c>
      <c r="C43" s="69">
        <v>4</v>
      </c>
      <c r="D43" s="106" t="s">
        <v>60</v>
      </c>
      <c r="G43" s="50"/>
      <c r="H43" s="51"/>
      <c r="I43" s="50"/>
      <c r="J43" s="51"/>
    </row>
    <row r="44" spans="1:10" ht="15">
      <c r="A44" s="104">
        <v>5</v>
      </c>
      <c r="B44" s="107" t="s">
        <v>61</v>
      </c>
      <c r="C44" s="69">
        <v>5</v>
      </c>
      <c r="D44" s="108" t="s">
        <v>62</v>
      </c>
      <c r="G44" s="50"/>
      <c r="H44" s="51"/>
      <c r="I44" s="50"/>
      <c r="J44" s="51"/>
    </row>
    <row r="45" spans="1:10" ht="15">
      <c r="A45" s="104">
        <v>6</v>
      </c>
      <c r="B45" s="105" t="s">
        <v>63</v>
      </c>
      <c r="C45" s="69">
        <v>6</v>
      </c>
      <c r="D45" s="70" t="s">
        <v>64</v>
      </c>
      <c r="G45" s="50"/>
      <c r="H45" s="51"/>
      <c r="I45" s="50"/>
      <c r="J45" s="51"/>
    </row>
    <row r="46" spans="1:10" ht="15">
      <c r="A46" s="104">
        <v>7</v>
      </c>
      <c r="B46" s="109" t="s">
        <v>66</v>
      </c>
      <c r="C46" s="69">
        <v>7</v>
      </c>
      <c r="D46" s="70" t="s">
        <v>65</v>
      </c>
      <c r="F46" s="51"/>
      <c r="G46" s="50"/>
      <c r="H46" s="51"/>
      <c r="I46" s="50"/>
      <c r="J46" s="51"/>
    </row>
    <row r="47" spans="1:10" ht="15.75" thickBot="1">
      <c r="A47" s="110">
        <v>8</v>
      </c>
      <c r="B47" s="111" t="s">
        <v>67</v>
      </c>
      <c r="C47" s="76">
        <v>8</v>
      </c>
      <c r="D47" s="112" t="s">
        <v>68</v>
      </c>
      <c r="G47" s="50"/>
      <c r="H47" s="51"/>
      <c r="I47" s="50"/>
      <c r="J47" s="51"/>
    </row>
    <row r="48" ht="15.75" thickBot="1"/>
    <row r="49" spans="1:5" ht="15.75" thickBot="1">
      <c r="A49" s="113" t="s">
        <v>74</v>
      </c>
      <c r="B49" s="114" t="s">
        <v>75</v>
      </c>
      <c r="C49" s="115" t="s">
        <v>76</v>
      </c>
      <c r="D49" s="116" t="s">
        <v>77</v>
      </c>
      <c r="E49" s="117" t="s">
        <v>78</v>
      </c>
    </row>
    <row r="50" spans="1:5" ht="15.75" thickBot="1">
      <c r="A50" s="118" t="s">
        <v>117</v>
      </c>
      <c r="B50" s="119">
        <v>44583</v>
      </c>
      <c r="C50" s="120">
        <v>44597</v>
      </c>
      <c r="D50" s="121">
        <v>44625</v>
      </c>
      <c r="E50" s="122">
        <v>44632</v>
      </c>
    </row>
    <row r="51" spans="1:5" ht="15.75" thickBot="1">
      <c r="A51" s="118" t="s">
        <v>84</v>
      </c>
      <c r="B51" s="119">
        <v>44583</v>
      </c>
      <c r="C51" s="120">
        <v>44597</v>
      </c>
      <c r="D51" s="121">
        <v>44625</v>
      </c>
      <c r="E51" s="122">
        <v>44632</v>
      </c>
    </row>
    <row r="52" spans="1:5" ht="15.75" thickBot="1">
      <c r="A52" s="123" t="s">
        <v>85</v>
      </c>
      <c r="B52" s="124">
        <v>13</v>
      </c>
      <c r="C52" s="125">
        <v>14</v>
      </c>
      <c r="D52" s="126">
        <v>15</v>
      </c>
      <c r="E52" s="127">
        <v>16</v>
      </c>
    </row>
    <row r="53" spans="1:5" ht="15">
      <c r="A53" s="128"/>
      <c r="B53" s="129" t="s">
        <v>87</v>
      </c>
      <c r="C53" s="130" t="s">
        <v>88</v>
      </c>
      <c r="D53" s="131" t="s">
        <v>89</v>
      </c>
      <c r="E53" s="132" t="s">
        <v>90</v>
      </c>
    </row>
    <row r="54" spans="1:5" ht="28.5">
      <c r="A54" s="133" t="s">
        <v>94</v>
      </c>
      <c r="B54" s="134" t="s">
        <v>95</v>
      </c>
      <c r="C54" s="135" t="s">
        <v>96</v>
      </c>
      <c r="D54" s="136" t="s">
        <v>97</v>
      </c>
      <c r="E54" s="137" t="s">
        <v>98</v>
      </c>
    </row>
    <row r="55" spans="1:5" ht="28.5">
      <c r="A55" s="133" t="s">
        <v>102</v>
      </c>
      <c r="B55" s="134" t="s">
        <v>103</v>
      </c>
      <c r="C55" s="135" t="s">
        <v>104</v>
      </c>
      <c r="D55" s="136" t="s">
        <v>105</v>
      </c>
      <c r="E55" s="137" t="s">
        <v>106</v>
      </c>
    </row>
    <row r="56" spans="1:5" ht="15.75" thickBot="1">
      <c r="A56" s="138"/>
      <c r="B56" s="139" t="s">
        <v>110</v>
      </c>
      <c r="C56" s="140" t="s">
        <v>111</v>
      </c>
      <c r="D56" s="141" t="s">
        <v>112</v>
      </c>
      <c r="E56" s="142" t="s">
        <v>113</v>
      </c>
    </row>
    <row r="57" spans="1:5" ht="30.75" thickBot="1">
      <c r="A57" s="143" t="s">
        <v>74</v>
      </c>
      <c r="B57" s="144" t="s">
        <v>79</v>
      </c>
      <c r="C57" s="145" t="s">
        <v>80</v>
      </c>
      <c r="D57" s="146" t="s">
        <v>81</v>
      </c>
      <c r="E57" s="147" t="s">
        <v>82</v>
      </c>
    </row>
    <row r="58" spans="1:5" ht="15.75" thickBot="1">
      <c r="A58" s="148" t="s">
        <v>117</v>
      </c>
      <c r="B58" s="149">
        <v>44646</v>
      </c>
      <c r="C58" s="150">
        <v>44660</v>
      </c>
      <c r="D58" s="151">
        <v>44688</v>
      </c>
      <c r="E58" s="152">
        <v>44710</v>
      </c>
    </row>
    <row r="59" spans="1:5" ht="29.25" thickBot="1">
      <c r="A59" s="148" t="s">
        <v>84</v>
      </c>
      <c r="B59" s="149">
        <v>44646</v>
      </c>
      <c r="C59" s="150">
        <v>44660</v>
      </c>
      <c r="D59" s="151">
        <v>44688</v>
      </c>
      <c r="E59" s="153" t="s">
        <v>83</v>
      </c>
    </row>
    <row r="60" spans="1:5" ht="15.75" thickBot="1">
      <c r="A60" s="154" t="s">
        <v>85</v>
      </c>
      <c r="B60" s="155">
        <v>17</v>
      </c>
      <c r="C60" s="156">
        <v>18</v>
      </c>
      <c r="D60" s="157">
        <v>19</v>
      </c>
      <c r="E60" s="158" t="s">
        <v>86</v>
      </c>
    </row>
    <row r="61" spans="1:5" ht="15">
      <c r="A61" s="159"/>
      <c r="B61" s="160" t="s">
        <v>91</v>
      </c>
      <c r="C61" s="161" t="s">
        <v>92</v>
      </c>
      <c r="D61" s="162" t="s">
        <v>93</v>
      </c>
      <c r="E61" s="181"/>
    </row>
    <row r="62" spans="1:5" ht="28.5">
      <c r="A62" s="159" t="s">
        <v>94</v>
      </c>
      <c r="B62" s="160" t="s">
        <v>99</v>
      </c>
      <c r="C62" s="161" t="s">
        <v>100</v>
      </c>
      <c r="D62" s="162" t="s">
        <v>101</v>
      </c>
      <c r="E62" s="182"/>
    </row>
    <row r="63" spans="1:5" ht="28.5">
      <c r="A63" s="159" t="s">
        <v>102</v>
      </c>
      <c r="B63" s="160" t="s">
        <v>107</v>
      </c>
      <c r="C63" s="161" t="s">
        <v>108</v>
      </c>
      <c r="D63" s="162" t="s">
        <v>109</v>
      </c>
      <c r="E63" s="182"/>
    </row>
    <row r="64" spans="1:5" ht="15.75" thickBot="1">
      <c r="A64" s="163"/>
      <c r="B64" s="144" t="s">
        <v>114</v>
      </c>
      <c r="C64" s="145" t="s">
        <v>115</v>
      </c>
      <c r="D64" s="146" t="s">
        <v>116</v>
      </c>
      <c r="E64" s="183"/>
    </row>
  </sheetData>
  <sheetProtection/>
  <mergeCells count="16">
    <mergeCell ref="A1:F1"/>
    <mergeCell ref="A2:F2"/>
    <mergeCell ref="A3:F3"/>
    <mergeCell ref="E61:E64"/>
    <mergeCell ref="A28:B28"/>
    <mergeCell ref="C28:D28"/>
    <mergeCell ref="E28:F28"/>
    <mergeCell ref="A38:D38"/>
    <mergeCell ref="A39:B39"/>
    <mergeCell ref="C39:D39"/>
    <mergeCell ref="A27:F27"/>
    <mergeCell ref="A5:B5"/>
    <mergeCell ref="A6:B6"/>
    <mergeCell ref="A16:D16"/>
    <mergeCell ref="A17:B17"/>
    <mergeCell ref="C17:D17"/>
  </mergeCells>
  <printOptions/>
  <pageMargins left="0.7086614173228347" right="0.7086614173228347" top="0.15748031496062992" bottom="0.15748031496062992" header="0.31496062992125984" footer="0.31496062992125984"/>
  <pageSetup horizontalDpi="300" verticalDpi="300" orientation="portrait" paperSize="9" scale="8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X42"/>
  <sheetViews>
    <sheetView showGridLines="0" zoomScale="75" zoomScaleNormal="75" zoomScalePageLayoutView="0" workbookViewId="0" topLeftCell="A1">
      <selection activeCell="T15" sqref="T15:W17"/>
    </sheetView>
  </sheetViews>
  <sheetFormatPr defaultColWidth="11.421875" defaultRowHeight="15"/>
  <cols>
    <col min="1" max="1" width="2.7109375" style="2" bestFit="1" customWidth="1"/>
    <col min="2" max="2" width="33.28125" style="2" bestFit="1" customWidth="1"/>
    <col min="3" max="3" width="3.421875" style="2" bestFit="1" customWidth="1"/>
    <col min="4" max="4" width="3.28125" style="2" bestFit="1" customWidth="1"/>
    <col min="5" max="5" width="3.00390625" style="2" bestFit="1" customWidth="1"/>
    <col min="6" max="7" width="4.7109375" style="2" customWidth="1"/>
    <col min="8" max="8" width="3.421875" style="2" bestFit="1" customWidth="1"/>
    <col min="9" max="9" width="3.28125" style="2" bestFit="1" customWidth="1"/>
    <col min="10" max="10" width="3.00390625" style="2" bestFit="1" customWidth="1"/>
    <col min="11" max="11" width="33.28125" style="30" bestFit="1" customWidth="1"/>
    <col min="12" max="12" width="2.7109375" style="2" bestFit="1" customWidth="1"/>
    <col min="13" max="13" width="19.57421875" style="1" bestFit="1" customWidth="1"/>
    <col min="14" max="14" width="7.28125" style="2" bestFit="1" customWidth="1"/>
    <col min="15" max="15" width="33.28125" style="2" bestFit="1" customWidth="1"/>
    <col min="16" max="16" width="8.57421875" style="3" bestFit="1" customWidth="1"/>
    <col min="17" max="17" width="8.00390625" style="2" bestFit="1" customWidth="1"/>
    <col min="18" max="18" width="10.140625" style="2" bestFit="1" customWidth="1"/>
    <col min="19" max="19" width="9.00390625" style="2" bestFit="1" customWidth="1"/>
    <col min="20" max="20" width="9.421875" style="2" bestFit="1" customWidth="1"/>
    <col min="21" max="21" width="6.421875" style="2" bestFit="1" customWidth="1"/>
    <col min="22" max="22" width="7.00390625" style="2" bestFit="1" customWidth="1"/>
    <col min="23" max="23" width="9.421875" style="2" bestFit="1" customWidth="1"/>
    <col min="24" max="24" width="10.421875" style="2" bestFit="1" customWidth="1"/>
    <col min="25" max="16384" width="11.421875" style="2" customWidth="1"/>
  </cols>
  <sheetData>
    <row r="1" spans="1:12" ht="30" customHeight="1" thickBot="1">
      <c r="A1" s="194" t="s">
        <v>145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24" ht="18" customHeight="1" thickBot="1">
      <c r="A2" s="197" t="s">
        <v>138</v>
      </c>
      <c r="B2" s="198"/>
      <c r="C2" s="4" t="s">
        <v>118</v>
      </c>
      <c r="D2" s="4" t="s">
        <v>119</v>
      </c>
      <c r="E2" s="4" t="s">
        <v>120</v>
      </c>
      <c r="F2" s="199" t="s">
        <v>121</v>
      </c>
      <c r="G2" s="200"/>
      <c r="H2" s="4" t="s">
        <v>118</v>
      </c>
      <c r="I2" s="4" t="s">
        <v>119</v>
      </c>
      <c r="J2" s="4" t="s">
        <v>120</v>
      </c>
      <c r="K2" s="201">
        <v>44583</v>
      </c>
      <c r="L2" s="202"/>
      <c r="N2" s="203" t="str">
        <f>+PRA!N2</f>
        <v>CLASSEMENTS </v>
      </c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4" ht="18" customHeight="1">
      <c r="A3" s="5">
        <v>1</v>
      </c>
      <c r="B3" s="6" t="str">
        <f>'PHASE 2 POULES'!B7</f>
        <v>PPC DIEULEFIT 1</v>
      </c>
      <c r="C3" s="6">
        <f>IF(F3="","",IF(F3&gt;G3,1,IF(F3=G3,"",IF(F3&lt;G3,""))))</f>
        <v>1</v>
      </c>
      <c r="D3" s="6">
        <f>IF(F3="","",IF(F3&gt;G3,"",IF(F3=G3,1,IF(F3&lt;G3,""))))</f>
      </c>
      <c r="E3" s="7">
        <f>IF(F3="","",IF(F3&gt;G3,"",IF(F3=G3,"",IF(F3&lt;G3,1))))</f>
      </c>
      <c r="F3" s="8">
        <v>11</v>
      </c>
      <c r="G3" s="9">
        <v>3</v>
      </c>
      <c r="H3" s="10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  <v>1</v>
      </c>
      <c r="K3" s="6" t="str">
        <f>'PHASE 2 POULES'!B14</f>
        <v>PRIVAS TT 3</v>
      </c>
      <c r="L3" s="11">
        <v>8</v>
      </c>
      <c r="N3" s="206" t="s">
        <v>122</v>
      </c>
      <c r="O3" s="208" t="s">
        <v>123</v>
      </c>
      <c r="P3" s="208" t="s">
        <v>124</v>
      </c>
      <c r="Q3" s="210" t="s">
        <v>125</v>
      </c>
      <c r="R3" s="210"/>
      <c r="S3" s="210"/>
      <c r="T3" s="210"/>
      <c r="U3" s="210"/>
      <c r="V3" s="210" t="s">
        <v>124</v>
      </c>
      <c r="W3" s="210"/>
      <c r="X3" s="211"/>
    </row>
    <row r="4" spans="1:24" ht="18.75">
      <c r="A4" s="5">
        <v>2</v>
      </c>
      <c r="B4" s="6" t="str">
        <f>'PHASE 2 POULES'!B8</f>
        <v>MANTHES TT 3</v>
      </c>
      <c r="C4" s="6">
        <f>IF(F4="","",IF(F4&gt;G4,1,IF(F4=G4,"",IF(F4&lt;G4,""))))</f>
        <v>1</v>
      </c>
      <c r="D4" s="6">
        <f>IF(F4="","",IF(F4&gt;G4,"",IF(F4=G4,1,IF(F4&lt;G4,""))))</f>
      </c>
      <c r="E4" s="7">
        <f>IF(F4="","",IF(F4&gt;G4,"",IF(F4=G4,"",IF(F4&lt;G4,1))))</f>
      </c>
      <c r="F4" s="12">
        <v>8</v>
      </c>
      <c r="G4" s="13">
        <v>6</v>
      </c>
      <c r="H4" s="10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'PHASE 2 POULES'!B13</f>
        <v>TT POUZINOIS 2</v>
      </c>
      <c r="L4" s="11">
        <v>7</v>
      </c>
      <c r="N4" s="207"/>
      <c r="O4" s="209"/>
      <c r="P4" s="209"/>
      <c r="Q4" s="14" t="s">
        <v>126</v>
      </c>
      <c r="R4" s="14" t="s">
        <v>127</v>
      </c>
      <c r="S4" s="15" t="s">
        <v>128</v>
      </c>
      <c r="T4" s="15" t="s">
        <v>129</v>
      </c>
      <c r="U4" s="15" t="s">
        <v>130</v>
      </c>
      <c r="V4" s="14" t="s">
        <v>131</v>
      </c>
      <c r="W4" s="14" t="s">
        <v>132</v>
      </c>
      <c r="X4" s="16" t="s">
        <v>133</v>
      </c>
    </row>
    <row r="5" spans="1:24" ht="18.75">
      <c r="A5" s="5">
        <v>3</v>
      </c>
      <c r="B5" s="6" t="str">
        <f>'PHASE 2 POULES'!B9</f>
        <v>LE TEIL 1</v>
      </c>
      <c r="C5" s="6">
        <f>IF(F5="","",IF(F5&gt;G5,1,IF(F5=G5,"",IF(F5&lt;G5,""))))</f>
      </c>
      <c r="D5" s="6">
        <f>IF(F5="","",IF(F5&gt;G5,"",IF(F5=G5,1,IF(F5&lt;G5,""))))</f>
      </c>
      <c r="E5" s="7">
        <f>IF(F5="","",IF(F5&gt;G5,"",IF(F5=G5,"",IF(F5&lt;G5,1))))</f>
        <v>1</v>
      </c>
      <c r="F5" s="12">
        <v>3</v>
      </c>
      <c r="G5" s="13">
        <v>11</v>
      </c>
      <c r="H5" s="10">
        <f>IF(G5="","",IF(G5&gt;F5,1,IF(G5=F5,"",IF(G5&lt;F5,""))))</f>
        <v>1</v>
      </c>
      <c r="I5" s="6">
        <f>IF(G5="","",IF(G5&gt;F5,"",IF(G5=F5,1,IF(G5&lt;F5,""))))</f>
      </c>
      <c r="J5" s="6">
        <f>IF(G5="","",IF(G5&gt;F5,"",IF(G5=F5,"",IF(G5&lt;F5,1))))</f>
      </c>
      <c r="K5" s="6" t="str">
        <f>'PHASE 2 POULES'!B12</f>
        <v>ROMANS ASPTT 5</v>
      </c>
      <c r="L5" s="11">
        <v>6</v>
      </c>
      <c r="N5" s="17">
        <v>1</v>
      </c>
      <c r="O5" s="232" t="str">
        <f>'PHASE 2 POULES'!B7</f>
        <v>PPC DIEULEFIT 1</v>
      </c>
      <c r="P5" s="19">
        <f>(R5*3)+(S5*2)+(T5*1)-U5</f>
        <v>21</v>
      </c>
      <c r="Q5" s="20">
        <f>SUM(R5:U5)</f>
        <v>7</v>
      </c>
      <c r="R5" s="20">
        <f>SUMIF(Club_B,O5,Gagne_C)+SUMIF(Club_K,O5,Gagne_H)</f>
        <v>7</v>
      </c>
      <c r="S5" s="20">
        <f>SUMIF(Club_B,O5,Nul_D)+SUMIF(Club_K,O5,Nul_I)</f>
        <v>0</v>
      </c>
      <c r="T5" s="20">
        <f>SUMIF(Club_B,O5,Perdu_E)+SUMIF(Club_K,O5,Perdu_J)</f>
        <v>0</v>
      </c>
      <c r="U5" s="20">
        <v>0</v>
      </c>
      <c r="V5" s="20">
        <f>SUMIF(Club_B,O5,Score_F)+SUMIF(Club_K,O5,Score_G)</f>
        <v>85</v>
      </c>
      <c r="W5" s="20">
        <f>SUMIF(Club_B,O5,Score_G)+SUMIF(Club_K,O5,Score_F)</f>
        <v>13</v>
      </c>
      <c r="X5" s="21">
        <f>V5/W5</f>
        <v>6.538461538461538</v>
      </c>
    </row>
    <row r="6" spans="1:24" ht="19.5" thickBot="1">
      <c r="A6" s="22">
        <v>4</v>
      </c>
      <c r="B6" s="23" t="str">
        <f>'PHASE 2 POULES'!B10</f>
        <v>MONTELIER 1</v>
      </c>
      <c r="C6" s="23">
        <f>IF(F6="","",IF(F6&gt;G6,1,IF(F6=G6,"",IF(F6&lt;G6,""))))</f>
        <v>1</v>
      </c>
      <c r="D6" s="23">
        <f>IF(F6="","",IF(F6&gt;G6,"",IF(F6=G6,1,IF(F6&lt;G6,""))))</f>
      </c>
      <c r="E6" s="24">
        <f>IF(F6="","",IF(F6&gt;G6,"",IF(F6=G6,"",IF(F6&lt;G6,1))))</f>
      </c>
      <c r="F6" s="25">
        <v>9</v>
      </c>
      <c r="G6" s="26">
        <v>5</v>
      </c>
      <c r="H6" s="27">
        <f>IF(G6="","",IF(G6&gt;F6,1,IF(G6=F6,"",IF(G6&lt;F6,""))))</f>
      </c>
      <c r="I6" s="23">
        <f>IF(G6="","",IF(G6&gt;F6,"",IF(G6=F6,1,IF(G6&lt;F6,""))))</f>
      </c>
      <c r="J6" s="23">
        <f>IF(G6="","",IF(G6&gt;F6,"",IF(G6=F6,"",IF(G6&lt;F6,1))))</f>
        <v>1</v>
      </c>
      <c r="K6" s="23" t="str">
        <f>'PHASE 2 POULES'!B11</f>
        <v>MONTELIER 2</v>
      </c>
      <c r="L6" s="28">
        <v>5</v>
      </c>
      <c r="N6" s="17">
        <v>2</v>
      </c>
      <c r="O6" s="18" t="str">
        <f>'PHASE 2 POULES'!B12</f>
        <v>ROMANS ASPTT 5</v>
      </c>
      <c r="P6" s="19">
        <f>(R6*3)+(S6*2)+(T6*1)-U6</f>
        <v>19</v>
      </c>
      <c r="Q6" s="20">
        <f>SUM(R6:U6)</f>
        <v>7</v>
      </c>
      <c r="R6" s="20">
        <f>SUMIF(Club_B,O6,Gagne_C)+SUMIF(Club_K,O6,Gagne_H)</f>
        <v>6</v>
      </c>
      <c r="S6" s="20">
        <f>SUMIF(Club_B,O6,Nul_D)+SUMIF(Club_K,O6,Nul_I)</f>
        <v>0</v>
      </c>
      <c r="T6" s="20">
        <f>SUMIF(Club_B,O6,Perdu_E)+SUMIF(Club_K,O6,Perdu_J)</f>
        <v>1</v>
      </c>
      <c r="U6" s="20">
        <v>0</v>
      </c>
      <c r="V6" s="20">
        <f>SUMIF(Club_B,O6,Score_F)+SUMIF(Club_K,O6,Score_G)</f>
        <v>66</v>
      </c>
      <c r="W6" s="20">
        <f>SUMIF(Club_B,O6,Score_G)+SUMIF(Club_K,O6,Score_F)</f>
        <v>32</v>
      </c>
      <c r="X6" s="21">
        <f>V6/W6</f>
        <v>2.0625</v>
      </c>
    </row>
    <row r="7" spans="1:24" ht="19.5" thickBot="1">
      <c r="A7" s="29"/>
      <c r="L7" s="29"/>
      <c r="N7" s="17">
        <v>3</v>
      </c>
      <c r="O7" s="18" t="str">
        <f>'PHASE 2 POULES'!B8</f>
        <v>MANTHES TT 3</v>
      </c>
      <c r="P7" s="19">
        <f>(R7*3)+(S7*2)+(T7*1)-U7</f>
        <v>17</v>
      </c>
      <c r="Q7" s="20">
        <f>SUM(R7:U7)</f>
        <v>7</v>
      </c>
      <c r="R7" s="20">
        <f>SUMIF(Club_B,O7,Gagne_C)+SUMIF(Club_K,O7,Gagne_H)</f>
        <v>5</v>
      </c>
      <c r="S7" s="20">
        <f>SUMIF(Club_B,O7,Nul_D)+SUMIF(Club_K,O7,Nul_I)</f>
        <v>0</v>
      </c>
      <c r="T7" s="20">
        <f>SUMIF(Club_B,O7,Perdu_E)+SUMIF(Club_K,O7,Perdu_J)</f>
        <v>2</v>
      </c>
      <c r="U7" s="20">
        <v>0</v>
      </c>
      <c r="V7" s="20">
        <f>SUMIF(Club_B,O7,Score_F)+SUMIF(Club_K,O7,Score_G)</f>
        <v>51</v>
      </c>
      <c r="W7" s="20">
        <f>SUMIF(Club_B,O7,Score_G)+SUMIF(Club_K,O7,Score_F)</f>
        <v>47</v>
      </c>
      <c r="X7" s="21">
        <f>V7/W7</f>
        <v>1.0851063829787233</v>
      </c>
    </row>
    <row r="8" spans="1:24" ht="19.5" thickBot="1">
      <c r="A8" s="212" t="s">
        <v>139</v>
      </c>
      <c r="B8" s="213"/>
      <c r="C8" s="31" t="s">
        <v>118</v>
      </c>
      <c r="D8" s="31" t="s">
        <v>119</v>
      </c>
      <c r="E8" s="32" t="s">
        <v>120</v>
      </c>
      <c r="F8" s="214" t="s">
        <v>121</v>
      </c>
      <c r="G8" s="215"/>
      <c r="H8" s="33" t="s">
        <v>118</v>
      </c>
      <c r="I8" s="31" t="s">
        <v>119</v>
      </c>
      <c r="J8" s="31" t="s">
        <v>120</v>
      </c>
      <c r="K8" s="216">
        <v>44597</v>
      </c>
      <c r="L8" s="217"/>
      <c r="N8" s="17">
        <v>4</v>
      </c>
      <c r="O8" s="18" t="str">
        <f>'PHASE 2 POULES'!B14</f>
        <v>PRIVAS TT 3</v>
      </c>
      <c r="P8" s="19">
        <f>(R8*3)+(S8*2)+(T8*1)-U8</f>
        <v>15</v>
      </c>
      <c r="Q8" s="20">
        <f>SUM(R8:U8)</f>
        <v>7</v>
      </c>
      <c r="R8" s="20">
        <f>SUMIF(Club_B,O8,Gagne_C)+SUMIF(Club_K,O8,Gagne_H)</f>
        <v>4</v>
      </c>
      <c r="S8" s="20">
        <f>SUMIF(Club_B,O8,Nul_D)+SUMIF(Club_K,O8,Nul_I)</f>
        <v>0</v>
      </c>
      <c r="T8" s="20">
        <f>SUMIF(Club_B,O8,Perdu_E)+SUMIF(Club_K,O8,Perdu_J)</f>
        <v>3</v>
      </c>
      <c r="U8" s="20">
        <v>0</v>
      </c>
      <c r="V8" s="20">
        <f>SUMIF(Club_B,O8,Score_F)+SUMIF(Club_K,O8,Score_G)</f>
        <v>54</v>
      </c>
      <c r="W8" s="20">
        <f>SUMIF(Club_B,O8,Score_G)+SUMIF(Club_K,O8,Score_F)</f>
        <v>44</v>
      </c>
      <c r="X8" s="21">
        <f>V8/W8</f>
        <v>1.2272727272727273</v>
      </c>
    </row>
    <row r="9" spans="1:24" ht="18.75">
      <c r="A9" s="5">
        <v>7</v>
      </c>
      <c r="B9" s="6" t="str">
        <f>+K4</f>
        <v>TT POUZINOIS 2</v>
      </c>
      <c r="C9" s="6">
        <f>IF(F9="","",IF(F9&gt;G9,1,IF(F9=G9,"",IF(F9&lt;G9,""))))</f>
      </c>
      <c r="D9" s="6">
        <f>IF(F9="","",IF(F9&gt;G9,"",IF(F9=G9,1,IF(F9&lt;G9,""))))</f>
      </c>
      <c r="E9" s="7">
        <f>IF(F9="","",IF(F9&gt;G9,"",IF(F9=G9,"",IF(F9&lt;G9,1))))</f>
        <v>1</v>
      </c>
      <c r="F9" s="8">
        <v>0</v>
      </c>
      <c r="G9" s="9">
        <v>14</v>
      </c>
      <c r="H9" s="10">
        <f>IF(G9="","",IF(G9&gt;F9,1,IF(G9=F9,"",IF(G9&lt;F9,""))))</f>
        <v>1</v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PPC DIEULEFIT 1</v>
      </c>
      <c r="L9" s="11">
        <v>1</v>
      </c>
      <c r="N9" s="17">
        <v>5</v>
      </c>
      <c r="O9" s="18" t="str">
        <f>'PHASE 2 POULES'!B9</f>
        <v>LE TEIL 1</v>
      </c>
      <c r="P9" s="19">
        <f>(R9*3)+(S9*2)+(T9*1)-U9</f>
        <v>11</v>
      </c>
      <c r="Q9" s="20">
        <f>SUM(R9:U9)</f>
        <v>7</v>
      </c>
      <c r="R9" s="20">
        <f>SUMIF(Club_B,O9,Gagne_C)+SUMIF(Club_K,O9,Gagne_H)</f>
        <v>2</v>
      </c>
      <c r="S9" s="20">
        <f>SUMIF(Club_B,O9,Nul_D)+SUMIF(Club_K,O9,Nul_I)</f>
        <v>0</v>
      </c>
      <c r="T9" s="20">
        <f>SUMIF(Club_B,O9,Perdu_E)+SUMIF(Club_K,O9,Perdu_J)</f>
        <v>5</v>
      </c>
      <c r="U9" s="20">
        <v>0</v>
      </c>
      <c r="V9" s="20">
        <f>SUMIF(Club_B,O9,Score_F)+SUMIF(Club_K,O9,Score_G)</f>
        <v>38</v>
      </c>
      <c r="W9" s="20">
        <f>SUMIF(Club_B,O9,Score_G)+SUMIF(Club_K,O9,Score_F)</f>
        <v>60</v>
      </c>
      <c r="X9" s="21">
        <f>V9/W9</f>
        <v>0.6333333333333333</v>
      </c>
    </row>
    <row r="10" spans="1:24" ht="18" customHeight="1">
      <c r="A10" s="5">
        <v>6</v>
      </c>
      <c r="B10" s="6" t="str">
        <f>+K5</f>
        <v>ROMANS ASPTT 5</v>
      </c>
      <c r="C10" s="6">
        <f>IF(F10="","",IF(F10&gt;G10,1,IF(F10=G10,"",IF(F10&lt;G10,""))))</f>
        <v>1</v>
      </c>
      <c r="D10" s="6">
        <f>IF(F10="","",IF(F10&gt;G10,"",IF(F10=G10,1,IF(F10&lt;G10,""))))</f>
      </c>
      <c r="E10" s="7">
        <f>IF(F10="","",IF(F10&gt;G10,"",IF(F10=G10,"",IF(F10&lt;G10,1))))</f>
      </c>
      <c r="F10" s="12">
        <v>11</v>
      </c>
      <c r="G10" s="13">
        <v>3</v>
      </c>
      <c r="H10" s="10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  <v>1</v>
      </c>
      <c r="K10" s="6" t="str">
        <f>+B4</f>
        <v>MANTHES TT 3</v>
      </c>
      <c r="L10" s="11">
        <v>2</v>
      </c>
      <c r="N10" s="17">
        <v>6</v>
      </c>
      <c r="O10" s="228" t="str">
        <f>'PHASE 2 POULES'!B13</f>
        <v>TT POUZINOIS 2</v>
      </c>
      <c r="P10" s="229">
        <f>(R10*3)+(S10*2)+(T10*1)-U10</f>
        <v>11</v>
      </c>
      <c r="Q10" s="230">
        <f>SUM(R10:U10)</f>
        <v>7</v>
      </c>
      <c r="R10" s="230">
        <f>SUMIF(Club_B,O10,Gagne_C)+SUMIF(Club_K,O10,Gagne_H)</f>
        <v>2</v>
      </c>
      <c r="S10" s="230">
        <f>SUMIF(Club_B,O10,Nul_D)+SUMIF(Club_K,O10,Nul_I)</f>
        <v>0</v>
      </c>
      <c r="T10" s="230">
        <f>SUMIF(Club_B,O10,Perdu_E)+SUMIF(Club_K,O10,Perdu_J)</f>
        <v>5</v>
      </c>
      <c r="U10" s="230">
        <v>0</v>
      </c>
      <c r="V10" s="230">
        <f>SUMIF(Club_B,O10,Score_F)+SUMIF(Club_K,O10,Score_G)</f>
        <v>36</v>
      </c>
      <c r="W10" s="230">
        <f>SUMIF(Club_B,O10,Score_G)+SUMIF(Club_K,O10,Score_F)</f>
        <v>62</v>
      </c>
      <c r="X10" s="231">
        <f>V10/W10</f>
        <v>0.5806451612903226</v>
      </c>
    </row>
    <row r="11" spans="1:24" ht="18.75">
      <c r="A11" s="5">
        <v>5</v>
      </c>
      <c r="B11" s="6" t="str">
        <f>+K6</f>
        <v>MONTELIER 2</v>
      </c>
      <c r="C11" s="6">
        <f>IF(F11="","",IF(F11&gt;G11,1,IF(F11=G11,"",IF(F11&lt;G11,""))))</f>
      </c>
      <c r="D11" s="6">
        <f>IF(F11="","",IF(F11&gt;G11,"",IF(F11=G11,1,IF(F11&lt;G11,""))))</f>
      </c>
      <c r="E11" s="7">
        <f>IF(F11="","",IF(F11&gt;G11,"",IF(F11=G11,"",IF(F11&lt;G11,1))))</f>
        <v>1</v>
      </c>
      <c r="F11" s="12">
        <v>6</v>
      </c>
      <c r="G11" s="13">
        <v>8</v>
      </c>
      <c r="H11" s="10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LE TEIL 1</v>
      </c>
      <c r="L11" s="11">
        <v>3</v>
      </c>
      <c r="N11" s="17">
        <v>7</v>
      </c>
      <c r="O11" s="228" t="str">
        <f>'PHASE 2 POULES'!B10</f>
        <v>MONTELIER 1</v>
      </c>
      <c r="P11" s="229">
        <f>(R11*3)+(S11*2)+(T11*1)-U11</f>
        <v>11</v>
      </c>
      <c r="Q11" s="230">
        <f>SUM(R11:U11)</f>
        <v>7</v>
      </c>
      <c r="R11" s="230">
        <f>SUMIF(Club_B,O11,Gagne_C)+SUMIF(Club_K,O11,Gagne_H)</f>
        <v>2</v>
      </c>
      <c r="S11" s="230">
        <f>SUMIF(Club_B,O11,Nul_D)+SUMIF(Club_K,O11,Nul_I)</f>
        <v>0</v>
      </c>
      <c r="T11" s="230">
        <f>SUMIF(Club_B,O11,Perdu_E)+SUMIF(Club_K,O11,Perdu_J)</f>
        <v>5</v>
      </c>
      <c r="U11" s="230">
        <v>0</v>
      </c>
      <c r="V11" s="230">
        <f>SUMIF(Club_B,O11,Score_F)+SUMIF(Club_K,O11,Score_G)</f>
        <v>36</v>
      </c>
      <c r="W11" s="230">
        <f>SUMIF(Club_B,O11,Score_G)+SUMIF(Club_K,O11,Score_F)</f>
        <v>62</v>
      </c>
      <c r="X11" s="231">
        <f>V11/W11</f>
        <v>0.5806451612903226</v>
      </c>
    </row>
    <row r="12" spans="1:24" ht="19.5" thickBot="1">
      <c r="A12" s="22">
        <v>8</v>
      </c>
      <c r="B12" s="23" t="str">
        <f>+K3</f>
        <v>PRIVAS TT 3</v>
      </c>
      <c r="C12" s="23">
        <f>IF(F12="","",IF(F12&gt;G12,1,IF(F12=G12,"",IF(F12&lt;G12,""))))</f>
        <v>1</v>
      </c>
      <c r="D12" s="23">
        <f>IF(F12="","",IF(F12&gt;G12,"",IF(F12=G12,1,IF(F12&lt;G12,""))))</f>
      </c>
      <c r="E12" s="24">
        <f>IF(F12="","",IF(F12&gt;G12,"",IF(F12=G12,"",IF(F12&lt;G12,1))))</f>
      </c>
      <c r="F12" s="25">
        <v>11</v>
      </c>
      <c r="G12" s="26">
        <v>3</v>
      </c>
      <c r="H12" s="27">
        <f>IF(G12="","",IF(G12&gt;F12,1,IF(G12=F12,"",IF(G12&lt;F12,""))))</f>
      </c>
      <c r="I12" s="23">
        <f>IF(G12="","",IF(G12&gt;F12,"",IF(G12=F12,1,IF(G12&lt;F12,""))))</f>
      </c>
      <c r="J12" s="23">
        <f>IF(G12="","",IF(G12&gt;F12,"",IF(G12=F12,"",IF(G12&lt;F12,1))))</f>
        <v>1</v>
      </c>
      <c r="K12" s="23" t="str">
        <f>+B6</f>
        <v>MONTELIER 1</v>
      </c>
      <c r="L12" s="28">
        <v>4</v>
      </c>
      <c r="N12" s="34">
        <v>8</v>
      </c>
      <c r="O12" s="235" t="str">
        <f>'PHASE 2 POULES'!B11</f>
        <v>MONTELIER 2</v>
      </c>
      <c r="P12" s="236">
        <f>(R12*3)+(S12*2)+(T12*1)-U12</f>
        <v>7</v>
      </c>
      <c r="Q12" s="237">
        <f>SUM(R12:U12)</f>
        <v>7</v>
      </c>
      <c r="R12" s="237">
        <f>SUMIF(Club_B,O12,Gagne_C)+SUMIF(Club_K,O12,Gagne_H)</f>
        <v>0</v>
      </c>
      <c r="S12" s="237">
        <f>SUMIF(Club_B,O12,Nul_D)+SUMIF(Club_K,O12,Nul_I)</f>
        <v>0</v>
      </c>
      <c r="T12" s="237">
        <f>SUMIF(Club_B,O12,Perdu_E)+SUMIF(Club_K,O12,Perdu_J)</f>
        <v>7</v>
      </c>
      <c r="U12" s="237">
        <v>0</v>
      </c>
      <c r="V12" s="237">
        <f>SUMIF(Club_B,O12,Score_F)+SUMIF(Club_K,O12,Score_G)</f>
        <v>26</v>
      </c>
      <c r="W12" s="237">
        <f>SUMIF(Club_B,O12,Score_G)+SUMIF(Club_K,O12,Score_F)</f>
        <v>72</v>
      </c>
      <c r="X12" s="238">
        <f>V12/W12</f>
        <v>0.3611111111111111</v>
      </c>
    </row>
    <row r="13" spans="1:24" ht="19.5" thickBot="1">
      <c r="A13" s="39"/>
      <c r="K13" s="2"/>
      <c r="L13" s="39"/>
      <c r="N13" s="40"/>
      <c r="O13" s="41"/>
      <c r="P13" s="42"/>
      <c r="Q13" s="43"/>
      <c r="R13" s="43"/>
      <c r="S13" s="43"/>
      <c r="T13" s="43"/>
      <c r="U13" s="43"/>
      <c r="V13" s="43"/>
      <c r="W13" s="43"/>
      <c r="X13" s="43"/>
    </row>
    <row r="14" spans="1:16" ht="19.5" thickBot="1">
      <c r="A14" s="212" t="s">
        <v>140</v>
      </c>
      <c r="B14" s="213"/>
      <c r="C14" s="31" t="s">
        <v>118</v>
      </c>
      <c r="D14" s="31" t="s">
        <v>119</v>
      </c>
      <c r="E14" s="32" t="s">
        <v>120</v>
      </c>
      <c r="F14" s="214" t="s">
        <v>121</v>
      </c>
      <c r="G14" s="215"/>
      <c r="H14" s="33" t="s">
        <v>118</v>
      </c>
      <c r="I14" s="31" t="s">
        <v>119</v>
      </c>
      <c r="J14" s="31" t="s">
        <v>120</v>
      </c>
      <c r="K14" s="216">
        <v>44625</v>
      </c>
      <c r="L14" s="217"/>
      <c r="P14" s="42"/>
    </row>
    <row r="15" spans="1:21" ht="18.75">
      <c r="A15" s="5">
        <v>1</v>
      </c>
      <c r="B15" s="6" t="str">
        <f>+B3</f>
        <v>PPC DIEULEFIT 1</v>
      </c>
      <c r="C15" s="6">
        <f>IF(F15="","",IF(F15&gt;G15,1,IF(F15=G15,"",IF(F15&lt;G15,""))))</f>
        <v>1</v>
      </c>
      <c r="D15" s="6">
        <f>IF(F15="","",IF(F15&gt;G15,"",IF(F15=G15,1,IF(F15&lt;G15,""))))</f>
      </c>
      <c r="E15" s="7">
        <f>IF(F15="","",IF(F15&gt;G15,"",IF(F15=G15,"",IF(F15&lt;G15,1))))</f>
      </c>
      <c r="F15" s="8">
        <v>12</v>
      </c>
      <c r="G15" s="9">
        <v>2</v>
      </c>
      <c r="H15" s="10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  <v>1</v>
      </c>
      <c r="K15" s="6" t="str">
        <f>+K5</f>
        <v>ROMANS ASPTT 5</v>
      </c>
      <c r="L15" s="11">
        <v>6</v>
      </c>
      <c r="O15" s="2" t="s">
        <v>134</v>
      </c>
      <c r="P15" s="44">
        <v>3</v>
      </c>
      <c r="T15" s="234" t="s">
        <v>153</v>
      </c>
      <c r="U15" s="234"/>
    </row>
    <row r="16" spans="1:23" ht="18.75">
      <c r="A16" s="5">
        <v>2</v>
      </c>
      <c r="B16" s="6" t="str">
        <f>+B4</f>
        <v>MANTHES TT 3</v>
      </c>
      <c r="C16" s="6">
        <f>IF(F16="","",IF(F16&gt;G16,1,IF(F16=G16,"",IF(F16&lt;G16,""))))</f>
        <v>1</v>
      </c>
      <c r="D16" s="6">
        <f>IF(F16="","",IF(F16&gt;G16,"",IF(F16=G16,1,IF(F16&lt;G16,""))))</f>
      </c>
      <c r="E16" s="7">
        <f>IF(F16="","",IF(F16&gt;G16,"",IF(F16=G16,"",IF(F16&lt;G16,1))))</f>
      </c>
      <c r="F16" s="12">
        <v>10</v>
      </c>
      <c r="G16" s="13">
        <v>4</v>
      </c>
      <c r="H16" s="10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  <v>1</v>
      </c>
      <c r="K16" s="6" t="str">
        <f>+K6</f>
        <v>MONTELIER 2</v>
      </c>
      <c r="L16" s="11">
        <v>5</v>
      </c>
      <c r="O16" s="2" t="s">
        <v>135</v>
      </c>
      <c r="P16" s="44">
        <v>2</v>
      </c>
      <c r="T16" s="233" t="s">
        <v>154</v>
      </c>
      <c r="U16" s="233"/>
      <c r="V16" s="233"/>
      <c r="W16" s="233"/>
    </row>
    <row r="17" spans="1:22" ht="18.75">
      <c r="A17" s="5">
        <v>3</v>
      </c>
      <c r="B17" s="6" t="str">
        <f>+B5</f>
        <v>LE TEIL 1</v>
      </c>
      <c r="C17" s="6">
        <f>IF(F17="","",IF(F17&gt;G17,1,IF(F17=G17,"",IF(F17&lt;G17,""))))</f>
      </c>
      <c r="D17" s="6">
        <f>IF(F17="","",IF(F17&gt;G17,"",IF(F17=G17,1,IF(F17&lt;G17,""))))</f>
      </c>
      <c r="E17" s="7">
        <f>IF(F17="","",IF(F17&gt;G17,"",IF(F17=G17,"",IF(F17&lt;G17,1))))</f>
        <v>1</v>
      </c>
      <c r="F17" s="12">
        <v>5</v>
      </c>
      <c r="G17" s="13">
        <v>9</v>
      </c>
      <c r="H17" s="10">
        <f>IF(G17="","",IF(G17&gt;F17,1,IF(G17=F17,"",IF(G17&lt;F17,""))))</f>
        <v>1</v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+B6</f>
        <v>MONTELIER 1</v>
      </c>
      <c r="L17" s="11">
        <v>4</v>
      </c>
      <c r="O17" s="2" t="s">
        <v>136</v>
      </c>
      <c r="P17" s="44">
        <v>1</v>
      </c>
      <c r="T17" s="239" t="s">
        <v>155</v>
      </c>
      <c r="U17" s="239"/>
      <c r="V17" s="239"/>
    </row>
    <row r="18" spans="1:12" ht="19.5" thickBot="1">
      <c r="A18" s="22">
        <v>8</v>
      </c>
      <c r="B18" s="23" t="str">
        <f>+K3</f>
        <v>PRIVAS TT 3</v>
      </c>
      <c r="C18" s="23">
        <f>IF(F18="","",IF(F18&gt;G18,1,IF(F18=G18,"",IF(F18&lt;G18,""))))</f>
        <v>1</v>
      </c>
      <c r="D18" s="23">
        <f>IF(F18="","",IF(F18&gt;G18,"",IF(F18=G18,1,IF(F18&lt;G18,""))))</f>
      </c>
      <c r="E18" s="24">
        <f>IF(F18="","",IF(F18&gt;G18,"",IF(F18=G18,"",IF(F18&lt;G18,1))))</f>
      </c>
      <c r="F18" s="25">
        <v>10</v>
      </c>
      <c r="G18" s="26">
        <v>4</v>
      </c>
      <c r="H18" s="27">
        <f>IF(G18="","",IF(G18&gt;F18,1,IF(G18=F18,"",IF(G18&lt;F18,""))))</f>
      </c>
      <c r="I18" s="23">
        <f>IF(G18="","",IF(G18&gt;F18,"",IF(G18=F18,1,IF(G18&lt;F18,""))))</f>
      </c>
      <c r="J18" s="23">
        <f>IF(G18="","",IF(G18&gt;F18,"",IF(G18=F18,"",IF(G18&lt;F18,1))))</f>
        <v>1</v>
      </c>
      <c r="K18" s="23" t="str">
        <f>+K4</f>
        <v>TT POUZINOIS 2</v>
      </c>
      <c r="L18" s="28">
        <v>7</v>
      </c>
    </row>
    <row r="19" spans="1:24" ht="19.5" thickBot="1">
      <c r="A19" s="39"/>
      <c r="K19" s="2"/>
      <c r="L19" s="39"/>
      <c r="O19" s="218" t="s">
        <v>137</v>
      </c>
      <c r="P19" s="219"/>
      <c r="Q19" s="219"/>
      <c r="R19" s="220"/>
      <c r="S19" s="227">
        <f ca="1">TODAY()</f>
        <v>44689</v>
      </c>
      <c r="T19" s="219"/>
      <c r="U19" s="219"/>
      <c r="V19" s="219"/>
      <c r="W19" s="219"/>
      <c r="X19" s="220"/>
    </row>
    <row r="20" spans="1:24" ht="19.5" thickBot="1">
      <c r="A20" s="212" t="s">
        <v>141</v>
      </c>
      <c r="B20" s="213"/>
      <c r="C20" s="31" t="s">
        <v>118</v>
      </c>
      <c r="D20" s="31" t="s">
        <v>119</v>
      </c>
      <c r="E20" s="32" t="s">
        <v>120</v>
      </c>
      <c r="F20" s="214" t="s">
        <v>121</v>
      </c>
      <c r="G20" s="215"/>
      <c r="H20" s="33" t="s">
        <v>118</v>
      </c>
      <c r="I20" s="31" t="s">
        <v>119</v>
      </c>
      <c r="J20" s="31" t="s">
        <v>120</v>
      </c>
      <c r="K20" s="216">
        <v>44632</v>
      </c>
      <c r="L20" s="217"/>
      <c r="O20" s="221"/>
      <c r="P20" s="222"/>
      <c r="Q20" s="222"/>
      <c r="R20" s="223"/>
      <c r="S20" s="222"/>
      <c r="T20" s="222"/>
      <c r="U20" s="222"/>
      <c r="V20" s="222"/>
      <c r="W20" s="222"/>
      <c r="X20" s="223"/>
    </row>
    <row r="21" spans="1:24" ht="18.75" customHeight="1">
      <c r="A21" s="5">
        <v>5</v>
      </c>
      <c r="B21" s="6" t="str">
        <f>+K6</f>
        <v>MONTELIER 2</v>
      </c>
      <c r="C21" s="6">
        <f>IF(F21="","",IF(F21&gt;G21,1,IF(F21=G21,"",IF(F21&lt;G21,""))))</f>
      </c>
      <c r="D21" s="6">
        <f>IF(F21="","",IF(F21&gt;G21,"",IF(F21=G21,1,IF(F21&lt;G21,""))))</f>
      </c>
      <c r="E21" s="7">
        <f>IF(F21="","",IF(F21&gt;G21,"",IF(F21=G21,"",IF(F21&lt;G21,1))))</f>
        <v>1</v>
      </c>
      <c r="F21" s="8">
        <v>4</v>
      </c>
      <c r="G21" s="9">
        <v>10</v>
      </c>
      <c r="H21" s="10">
        <f>IF(G21="","",IF(G21&gt;F21,1,IF(G21=F21,"",IF(G21&lt;F21,""))))</f>
        <v>1</v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PPC DIEULEFIT 1</v>
      </c>
      <c r="L21" s="11">
        <v>1</v>
      </c>
      <c r="O21" s="221"/>
      <c r="P21" s="222"/>
      <c r="Q21" s="222"/>
      <c r="R21" s="223"/>
      <c r="S21" s="222"/>
      <c r="T21" s="222"/>
      <c r="U21" s="222"/>
      <c r="V21" s="222"/>
      <c r="W21" s="222"/>
      <c r="X21" s="223"/>
    </row>
    <row r="22" spans="1:24" ht="18.75" customHeight="1">
      <c r="A22" s="5">
        <v>4</v>
      </c>
      <c r="B22" s="6" t="str">
        <f>+B6</f>
        <v>MONTELIER 1</v>
      </c>
      <c r="C22" s="6">
        <f>IF(F22="","",IF(F22&gt;G22,1,IF(F22=G22,"",IF(F22&lt;G22,""))))</f>
      </c>
      <c r="D22" s="6">
        <f>IF(F22="","",IF(F22&gt;G22,"",IF(F22=G22,1,IF(F22&lt;G22,""))))</f>
      </c>
      <c r="E22" s="7">
        <f>IF(F22="","",IF(F22&gt;G22,"",IF(F22=G22,"",IF(F22&lt;G22,1))))</f>
        <v>1</v>
      </c>
      <c r="F22" s="12">
        <v>4</v>
      </c>
      <c r="G22" s="13">
        <v>10</v>
      </c>
      <c r="H22" s="10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MANTHES TT 3</v>
      </c>
      <c r="L22" s="11">
        <v>2</v>
      </c>
      <c r="O22" s="221"/>
      <c r="P22" s="222"/>
      <c r="Q22" s="222"/>
      <c r="R22" s="223"/>
      <c r="S22" s="222"/>
      <c r="T22" s="222"/>
      <c r="U22" s="222"/>
      <c r="V22" s="222"/>
      <c r="W22" s="222"/>
      <c r="X22" s="223"/>
    </row>
    <row r="23" spans="1:24" ht="18.75" customHeight="1" thickBot="1">
      <c r="A23" s="5">
        <v>3</v>
      </c>
      <c r="B23" s="6" t="str">
        <f>+B5</f>
        <v>LE TEIL 1</v>
      </c>
      <c r="C23" s="6">
        <f>IF(F23="","",IF(F23&gt;G23,1,IF(F23=G23,"",IF(F23&lt;G23,""))))</f>
      </c>
      <c r="D23" s="6">
        <f>IF(F23="","",IF(F23&gt;G23,"",IF(F23=G23,1,IF(F23&lt;G23,""))))</f>
      </c>
      <c r="E23" s="7">
        <f>IF(F23="","",IF(F23&gt;G23,"",IF(F23=G23,"",IF(F23&lt;G23,1))))</f>
        <v>1</v>
      </c>
      <c r="F23" s="12">
        <v>6</v>
      </c>
      <c r="G23" s="13">
        <v>8</v>
      </c>
      <c r="H23" s="10">
        <f>IF(G23="","",IF(G23&gt;F23,1,IF(G23=F23,"",IF(G23&lt;F23,""))))</f>
        <v>1</v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PRIVAS TT 3</v>
      </c>
      <c r="L23" s="11">
        <v>8</v>
      </c>
      <c r="O23" s="224"/>
      <c r="P23" s="225"/>
      <c r="Q23" s="225"/>
      <c r="R23" s="226"/>
      <c r="S23" s="225"/>
      <c r="T23" s="225"/>
      <c r="U23" s="225"/>
      <c r="V23" s="225"/>
      <c r="W23" s="225"/>
      <c r="X23" s="226"/>
    </row>
    <row r="24" spans="1:12" ht="19.5" customHeight="1" thickBot="1">
      <c r="A24" s="22">
        <v>6</v>
      </c>
      <c r="B24" s="45" t="str">
        <f>+K5</f>
        <v>ROMANS ASPTT 5</v>
      </c>
      <c r="C24" s="23">
        <f>IF(F24="","",IF(F24&gt;G24,1,IF(F24=G24,"",IF(F24&lt;G24,""))))</f>
        <v>1</v>
      </c>
      <c r="D24" s="23">
        <f>IF(F24="","",IF(F24&gt;G24,"",IF(F24=G24,1,IF(F24&lt;G24,""))))</f>
      </c>
      <c r="E24" s="24">
        <f>IF(F24="","",IF(F24&gt;G24,"",IF(F24=G24,"",IF(F24&lt;G24,1))))</f>
      </c>
      <c r="F24" s="25">
        <v>12</v>
      </c>
      <c r="G24" s="26">
        <v>2</v>
      </c>
      <c r="H24" s="27">
        <f>IF(G24="","",IF(G24&gt;F24,1,IF(G24=F24,"",IF(G24&lt;F24,""))))</f>
      </c>
      <c r="I24" s="23">
        <f>IF(G24="","",IF(G24&gt;F24,"",IF(G24=F24,1,IF(G24&lt;F24,""))))</f>
      </c>
      <c r="J24" s="23">
        <f>IF(G24="","",IF(G24&gt;F24,"",IF(G24=F24,"",IF(G24&lt;F24,1))))</f>
        <v>1</v>
      </c>
      <c r="K24" s="45" t="str">
        <f>+K4</f>
        <v>TT POUZINOIS 2</v>
      </c>
      <c r="L24" s="28">
        <v>7</v>
      </c>
    </row>
    <row r="25" spans="1:12" ht="19.5" customHeight="1" thickBot="1">
      <c r="A25" s="39"/>
      <c r="K25" s="2"/>
      <c r="L25" s="39"/>
    </row>
    <row r="26" spans="1:12" ht="18.75" customHeight="1" thickBot="1">
      <c r="A26" s="212" t="s">
        <v>142</v>
      </c>
      <c r="B26" s="213"/>
      <c r="C26" s="31" t="s">
        <v>118</v>
      </c>
      <c r="D26" s="31" t="s">
        <v>119</v>
      </c>
      <c r="E26" s="32" t="s">
        <v>120</v>
      </c>
      <c r="F26" s="214" t="s">
        <v>121</v>
      </c>
      <c r="G26" s="215"/>
      <c r="H26" s="33" t="s">
        <v>118</v>
      </c>
      <c r="I26" s="31" t="s">
        <v>119</v>
      </c>
      <c r="J26" s="31" t="s">
        <v>120</v>
      </c>
      <c r="K26" s="216">
        <v>44646</v>
      </c>
      <c r="L26" s="217"/>
    </row>
    <row r="27" spans="1:12" ht="18.75" customHeight="1">
      <c r="A27" s="5">
        <v>1</v>
      </c>
      <c r="B27" s="6" t="str">
        <f>+K21</f>
        <v>PPC DIEULEFIT 1</v>
      </c>
      <c r="C27" s="6">
        <f>IF(F27="","",IF(F27&gt;G27,1,IF(F27=G27,"",IF(F27&lt;G27,""))))</f>
        <v>1</v>
      </c>
      <c r="D27" s="6">
        <f>IF(F27="","",IF(F27&gt;G27,"",IF(F27=G27,1,IF(F27&lt;G27,""))))</f>
      </c>
      <c r="E27" s="7">
        <f>IF(F27="","",IF(F27&gt;G27,"",IF(F27=G27,"",IF(F27&lt;G27,1))))</f>
      </c>
      <c r="F27" s="8">
        <v>14</v>
      </c>
      <c r="G27" s="9">
        <v>0</v>
      </c>
      <c r="H27" s="10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  <v>1</v>
      </c>
      <c r="K27" s="6" t="str">
        <f>+B22</f>
        <v>MONTELIER 1</v>
      </c>
      <c r="L27" s="11">
        <v>4</v>
      </c>
    </row>
    <row r="28" spans="1:12" ht="18.75" customHeight="1">
      <c r="A28" s="5">
        <v>2</v>
      </c>
      <c r="B28" s="6" t="str">
        <f>+K22</f>
        <v>MANTHES TT 3</v>
      </c>
      <c r="C28" s="6">
        <f>IF(F28="","",IF(F28&gt;G28,1,IF(F28=G28,"",IF(F28&lt;G28,""))))</f>
        <v>1</v>
      </c>
      <c r="D28" s="6">
        <f>IF(F28="","",IF(F28&gt;G28,"",IF(F28=G28,1,IF(F28&lt;G28,""))))</f>
      </c>
      <c r="E28" s="7">
        <f>IF(F28="","",IF(F28&gt;G28,"",IF(F28=G28,"",IF(F28&lt;G28,1))))</f>
      </c>
      <c r="F28" s="12">
        <v>10</v>
      </c>
      <c r="G28" s="13">
        <v>4</v>
      </c>
      <c r="H28" s="10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  <v>1</v>
      </c>
      <c r="K28" s="6" t="str">
        <f>+B23</f>
        <v>LE TEIL 1</v>
      </c>
      <c r="L28" s="11">
        <v>3</v>
      </c>
    </row>
    <row r="29" spans="1:12" ht="19.5" customHeight="1">
      <c r="A29" s="5">
        <v>7</v>
      </c>
      <c r="B29" s="6" t="str">
        <f>+K24</f>
        <v>TT POUZINOIS 2</v>
      </c>
      <c r="C29" s="6">
        <f>IF(F29="","",IF(F29&gt;G29,1,IF(F29=G29,"",IF(F29&lt;G29,""))))</f>
        <v>1</v>
      </c>
      <c r="D29" s="6">
        <f>IF(F29="","",IF(F29&gt;G29,"",IF(F29=G29,1,IF(F29&lt;G29,""))))</f>
      </c>
      <c r="E29" s="7">
        <f>IF(F29="","",IF(F29&gt;G29,"",IF(F29=G29,"",IF(F29&lt;G29,1))))</f>
      </c>
      <c r="F29" s="12">
        <v>11</v>
      </c>
      <c r="G29" s="13">
        <v>3</v>
      </c>
      <c r="H29" s="10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  <v>1</v>
      </c>
      <c r="K29" s="6" t="str">
        <f>+B21</f>
        <v>MONTELIER 2</v>
      </c>
      <c r="L29" s="11">
        <v>5</v>
      </c>
    </row>
    <row r="30" spans="1:12" ht="19.5" thickBot="1">
      <c r="A30" s="22">
        <v>8</v>
      </c>
      <c r="B30" s="23" t="str">
        <f>+K23</f>
        <v>PRIVAS TT 3</v>
      </c>
      <c r="C30" s="23">
        <f>IF(F30="","",IF(F30&gt;G30,1,IF(F30=G30,"",IF(F30&lt;G30,""))))</f>
      </c>
      <c r="D30" s="23">
        <f>IF(F30="","",IF(F30&gt;G30,"",IF(F30=G30,1,IF(F30&lt;G30,""))))</f>
      </c>
      <c r="E30" s="24">
        <f>IF(F30="","",IF(F30&gt;G30,"",IF(F30=G30,"",IF(F30&lt;G30,1))))</f>
        <v>1</v>
      </c>
      <c r="F30" s="25">
        <v>5</v>
      </c>
      <c r="G30" s="26">
        <v>9</v>
      </c>
      <c r="H30" s="27">
        <f>IF(G30="","",IF(G30&gt;F30,1,IF(G30=F30,"",IF(G30&lt;F30,""))))</f>
        <v>1</v>
      </c>
      <c r="I30" s="23">
        <f>IF(G30="","",IF(G30&gt;F30,"",IF(G30=F30,1,IF(G30&lt;F30,""))))</f>
      </c>
      <c r="J30" s="23">
        <f>IF(G30="","",IF(G30&gt;F30,"",IF(G30=F30,"",IF(G30&lt;F30,1))))</f>
      </c>
      <c r="K30" s="23" t="str">
        <f>+B24</f>
        <v>ROMANS ASPTT 5</v>
      </c>
      <c r="L30" s="28">
        <v>6</v>
      </c>
    </row>
    <row r="31" spans="1:12" ht="19.5" thickBot="1">
      <c r="A31" s="39"/>
      <c r="K31" s="2"/>
      <c r="L31" s="39"/>
    </row>
    <row r="32" spans="1:12" ht="19.5" thickBot="1">
      <c r="A32" s="212" t="s">
        <v>143</v>
      </c>
      <c r="B32" s="213"/>
      <c r="C32" s="31" t="s">
        <v>118</v>
      </c>
      <c r="D32" s="31" t="s">
        <v>119</v>
      </c>
      <c r="E32" s="32" t="s">
        <v>120</v>
      </c>
      <c r="F32" s="214" t="s">
        <v>121</v>
      </c>
      <c r="G32" s="215"/>
      <c r="H32" s="33" t="s">
        <v>118</v>
      </c>
      <c r="I32" s="31" t="s">
        <v>119</v>
      </c>
      <c r="J32" s="31" t="s">
        <v>120</v>
      </c>
      <c r="K32" s="216">
        <v>44660</v>
      </c>
      <c r="L32" s="217"/>
    </row>
    <row r="33" spans="1:12" ht="18.75">
      <c r="A33" s="5">
        <v>3</v>
      </c>
      <c r="B33" s="6" t="str">
        <f>K28</f>
        <v>LE TEIL 1</v>
      </c>
      <c r="C33" s="6">
        <f>IF(F33="","",IF(F33&gt;G33,1,IF(F33=G33,"",IF(F33&lt;G33,""))))</f>
      </c>
      <c r="D33" s="6">
        <f>IF(F33="","",IF(F33&gt;G33,"",IF(F33=G33,1,IF(F33&lt;G33,""))))</f>
      </c>
      <c r="E33" s="7">
        <f>IF(F33="","",IF(F33&gt;G33,"",IF(F33=G33,"",IF(F33&lt;G33,1))))</f>
        <v>1</v>
      </c>
      <c r="F33" s="8">
        <v>3</v>
      </c>
      <c r="G33" s="9">
        <v>11</v>
      </c>
      <c r="H33" s="10">
        <f>IF(G33="","",IF(G33&gt;F33,1,IF(G33=F33,"",IF(G33&lt;F33,""))))</f>
        <v>1</v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PPC DIEULEFIT 1</v>
      </c>
      <c r="L33" s="11">
        <v>1</v>
      </c>
    </row>
    <row r="34" spans="1:12" ht="18.75" customHeight="1">
      <c r="A34" s="5">
        <v>5</v>
      </c>
      <c r="B34" s="6" t="str">
        <f>K29</f>
        <v>MONTELIER 2</v>
      </c>
      <c r="C34" s="6">
        <f>IF(F34="","",IF(F34&gt;G34,1,IF(F34=G34,"",IF(F34&lt;G34,""))))</f>
      </c>
      <c r="D34" s="6">
        <f>IF(F34="","",IF(F34&gt;G34,"",IF(F34=G34,1,IF(F34&lt;G34,""))))</f>
      </c>
      <c r="E34" s="7">
        <f>IF(F34="","",IF(F34&gt;G34,"",IF(F34=G34,"",IF(F34&lt;G34,1))))</f>
        <v>1</v>
      </c>
      <c r="F34" s="12">
        <v>2</v>
      </c>
      <c r="G34" s="13">
        <v>12</v>
      </c>
      <c r="H34" s="10">
        <f>IF(G34="","",IF(G34&gt;F34,1,IF(G34=F34,"",IF(G34&lt;F34,""))))</f>
        <v>1</v>
      </c>
      <c r="I34" s="6">
        <f>IF(G34="","",IF(G34&gt;F34,"",IF(G34=F34,1,IF(G34&lt;F34,""))))</f>
      </c>
      <c r="J34" s="6">
        <f>IF(G34="","",IF(G34&gt;F34,"",IF(G34=F34,"",IF(G34&lt;F34,1))))</f>
      </c>
      <c r="K34" s="46" t="str">
        <f>+K30</f>
        <v>ROMANS ASPTT 5</v>
      </c>
      <c r="L34" s="11">
        <v>6</v>
      </c>
    </row>
    <row r="35" spans="1:12" ht="18.75" customHeight="1">
      <c r="A35" s="5">
        <v>4</v>
      </c>
      <c r="B35" s="6" t="str">
        <f>+K27</f>
        <v>MONTELIER 1</v>
      </c>
      <c r="C35" s="6">
        <f>IF(F35="","",IF(F35&gt;G35,1,IF(F35=G35,"",IF(F35&lt;G35,""))))</f>
      </c>
      <c r="D35" s="6">
        <f>IF(F35="","",IF(F35&gt;G35,"",IF(F35=G35,1,IF(F35&lt;G35,""))))</f>
      </c>
      <c r="E35" s="7">
        <f>IF(F35="","",IF(F35&gt;G35,"",IF(F35=G35,"",IF(F35&lt;G35,1))))</f>
        <v>1</v>
      </c>
      <c r="F35" s="12">
        <v>6</v>
      </c>
      <c r="G35" s="13">
        <v>8</v>
      </c>
      <c r="H35" s="10">
        <f>IF(G35="","",IF(G35&gt;F35,1,IF(G35=F35,"",IF(G35&lt;F35,""))))</f>
        <v>1</v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TT POUZINOIS 2</v>
      </c>
      <c r="L35" s="11">
        <v>7</v>
      </c>
    </row>
    <row r="36" spans="1:12" ht="19.5" customHeight="1" thickBot="1">
      <c r="A36" s="22">
        <v>2</v>
      </c>
      <c r="B36" s="23" t="str">
        <f>B28</f>
        <v>MANTHES TT 3</v>
      </c>
      <c r="C36" s="23">
        <f>IF(F36="","",IF(F36&gt;G36,1,IF(F36=G36,"",IF(F36&lt;G36,""))))</f>
        <v>1</v>
      </c>
      <c r="D36" s="23">
        <f>IF(F36="","",IF(F36&gt;G36,"",IF(F36=G36,1,IF(F36&lt;G36,""))))</f>
      </c>
      <c r="E36" s="24">
        <f>IF(F36="","",IF(F36&gt;G36,"",IF(F36=G36,"",IF(F36&lt;G36,1))))</f>
      </c>
      <c r="F36" s="25">
        <v>9</v>
      </c>
      <c r="G36" s="26">
        <v>5</v>
      </c>
      <c r="H36" s="27">
        <f>IF(G36="","",IF(G36&gt;F36,1,IF(G36=F36,"",IF(G36&lt;F36,""))))</f>
      </c>
      <c r="I36" s="23">
        <f>IF(G36="","",IF(G36&gt;F36,"",IF(G36=F36,1,IF(G36&lt;F36,""))))</f>
      </c>
      <c r="J36" s="23">
        <f>IF(G36="","",IF(G36&gt;F36,"",IF(G36=F36,"",IF(G36&lt;F36,1))))</f>
        <v>1</v>
      </c>
      <c r="K36" s="23" t="str">
        <f>+B30</f>
        <v>PRIVAS TT 3</v>
      </c>
      <c r="L36" s="28">
        <v>8</v>
      </c>
    </row>
    <row r="37" spans="1:12" ht="19.5" thickBot="1">
      <c r="A37" s="39"/>
      <c r="K37" s="2"/>
      <c r="L37" s="39"/>
    </row>
    <row r="38" spans="1:12" ht="19.5" thickBot="1">
      <c r="A38" s="212" t="s">
        <v>144</v>
      </c>
      <c r="B38" s="213"/>
      <c r="C38" s="31" t="s">
        <v>118</v>
      </c>
      <c r="D38" s="31" t="s">
        <v>119</v>
      </c>
      <c r="E38" s="32" t="s">
        <v>120</v>
      </c>
      <c r="F38" s="214" t="s">
        <v>121</v>
      </c>
      <c r="G38" s="215"/>
      <c r="H38" s="33" t="s">
        <v>118</v>
      </c>
      <c r="I38" s="31" t="s">
        <v>119</v>
      </c>
      <c r="J38" s="31" t="s">
        <v>120</v>
      </c>
      <c r="K38" s="216">
        <v>44688</v>
      </c>
      <c r="L38" s="217"/>
    </row>
    <row r="39" spans="1:12" ht="18.75">
      <c r="A39" s="5">
        <v>1</v>
      </c>
      <c r="B39" s="6" t="str">
        <f>+K33</f>
        <v>PPC DIEULEFIT 1</v>
      </c>
      <c r="C39" s="6">
        <f>IF(F39="","",IF(F39&gt;G39,1,IF(F39=G39,"",IF(F39&lt;G39,""))))</f>
        <v>1</v>
      </c>
      <c r="D39" s="6">
        <f>IF(F39="","",IF(F39&gt;G39,"",IF(F39=G39,1,IF(F39&lt;G39,""))))</f>
      </c>
      <c r="E39" s="7">
        <f>IF(F39="","",IF(F39&gt;G39,"",IF(F39=G39,"",IF(F39&lt;G39,1))))</f>
      </c>
      <c r="F39" s="8">
        <v>13</v>
      </c>
      <c r="G39" s="9">
        <v>1</v>
      </c>
      <c r="H39" s="10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  <v>1</v>
      </c>
      <c r="K39" s="6" t="str">
        <f>+B36</f>
        <v>MANTHES TT 3</v>
      </c>
      <c r="L39" s="11">
        <v>2</v>
      </c>
    </row>
    <row r="40" spans="1:12" ht="18.75">
      <c r="A40" s="5">
        <v>6</v>
      </c>
      <c r="B40" s="6" t="str">
        <f>+K34</f>
        <v>ROMANS ASPTT 5</v>
      </c>
      <c r="C40" s="6">
        <f>IF(F40="","",IF(F40&gt;G40,1,IF(F40=G40,"",IF(F40&lt;G40,""))))</f>
        <v>1</v>
      </c>
      <c r="D40" s="6">
        <f>IF(F40="","",IF(F40&gt;G40,"",IF(F40=G40,1,IF(F40&lt;G40,""))))</f>
      </c>
      <c r="E40" s="7">
        <f>IF(F40="","",IF(F40&gt;G40,"",IF(F40=G40,"",IF(F40&lt;G40,1))))</f>
      </c>
      <c r="F40" s="12">
        <v>9</v>
      </c>
      <c r="G40" s="13">
        <v>5</v>
      </c>
      <c r="H40" s="10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  <v>1</v>
      </c>
      <c r="K40" s="6" t="str">
        <f>+B35</f>
        <v>MONTELIER 1</v>
      </c>
      <c r="L40" s="11">
        <v>4</v>
      </c>
    </row>
    <row r="41" spans="1:12" ht="18.75">
      <c r="A41" s="5">
        <v>7</v>
      </c>
      <c r="B41" s="47" t="str">
        <f>+K35</f>
        <v>TT POUZINOIS 2</v>
      </c>
      <c r="C41" s="6">
        <f>IF(F41="","",IF(F41&gt;G41,1,IF(F41=G41,"",IF(F41&lt;G41,""))))</f>
      </c>
      <c r="D41" s="6">
        <f>IF(F41="","",IF(F41&gt;G41,"",IF(F41=G41,1,IF(F41&lt;G41,""))))</f>
      </c>
      <c r="E41" s="7">
        <f>IF(F41="","",IF(F41&gt;G41,"",IF(F41=G41,"",IF(F41&lt;G41,1))))</f>
        <v>1</v>
      </c>
      <c r="F41" s="12">
        <v>5</v>
      </c>
      <c r="G41" s="13">
        <v>9</v>
      </c>
      <c r="H41" s="10">
        <f>IF(G41="","",IF(G41&gt;F41,1,IF(G41=F41,"",IF(G41&lt;F41,""))))</f>
        <v>1</v>
      </c>
      <c r="I41" s="6">
        <f>IF(G41="","",IF(G41&gt;F41,"",IF(G41=F41,1,IF(G41&lt;F41,""))))</f>
      </c>
      <c r="J41" s="6">
        <f>IF(G41="","",IF(G41&gt;F41,"",IF(G41=F41,"",IF(G41&lt;F41,1))))</f>
      </c>
      <c r="K41" s="47" t="str">
        <f>B5</f>
        <v>LE TEIL 1</v>
      </c>
      <c r="L41" s="11">
        <v>3</v>
      </c>
    </row>
    <row r="42" spans="1:12" ht="19.5" thickBot="1">
      <c r="A42" s="22">
        <v>8</v>
      </c>
      <c r="B42" s="23" t="str">
        <f>+K36</f>
        <v>PRIVAS TT 3</v>
      </c>
      <c r="C42" s="23">
        <f>IF(F42="","",IF(F42&gt;G42,1,IF(F42=G42,"",IF(F42&lt;G42,""))))</f>
        <v>1</v>
      </c>
      <c r="D42" s="23">
        <f>IF(F42="","",IF(F42&gt;G42,"",IF(F42=G42,1,IF(F42&lt;G42,""))))</f>
      </c>
      <c r="E42" s="24">
        <f>IF(F42="","",IF(F42&gt;G42,"",IF(F42=G42,"",IF(F42&lt;G42,1))))</f>
      </c>
      <c r="F42" s="25">
        <v>12</v>
      </c>
      <c r="G42" s="26">
        <v>2</v>
      </c>
      <c r="H42" s="27">
        <f>IF(G42="","",IF(G42&gt;F42,1,IF(G42=F42,"",IF(G42&lt;F42,""))))</f>
      </c>
      <c r="I42" s="23">
        <f>IF(G42="","",IF(G42&gt;F42,"",IF(G42=F42,1,IF(G42&lt;F42,""))))</f>
      </c>
      <c r="J42" s="23">
        <f>IF(G42="","",IF(G42&gt;F42,"",IF(G42=F42,"",IF(G42&lt;F42,1))))</f>
        <v>1</v>
      </c>
      <c r="K42" s="23" t="str">
        <f>K6</f>
        <v>MONTELIER 2</v>
      </c>
      <c r="L42" s="28">
        <v>5</v>
      </c>
    </row>
  </sheetData>
  <sheetProtection/>
  <mergeCells count="33">
    <mergeCell ref="T15:U15"/>
    <mergeCell ref="T16:W16"/>
    <mergeCell ref="T17:V17"/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43:E65536">
    <cfRule type="cellIs" priority="22" dxfId="130" operator="equal" stopIfTrue="1">
      <formula>"PORT * "</formula>
    </cfRule>
  </conditionalFormatting>
  <conditionalFormatting sqref="F43:F65536">
    <cfRule type="cellIs" priority="23" dxfId="3" operator="greaterThan" stopIfTrue="1">
      <formula>20</formula>
    </cfRule>
  </conditionalFormatting>
  <conditionalFormatting sqref="B43:B65536">
    <cfRule type="cellIs" priority="24" dxfId="131" operator="equal" stopIfTrue="1">
      <formula>"PORT ST PERE 1"</formula>
    </cfRule>
  </conditionalFormatting>
  <conditionalFormatting sqref="K43:K65536 O1 O24:O65536 O13:O18">
    <cfRule type="cellIs" priority="25" dxfId="7" operator="equal" stopIfTrue="1">
      <formula>"PORT ST PERE 1"</formula>
    </cfRule>
  </conditionalFormatting>
  <conditionalFormatting sqref="O19">
    <cfRule type="cellIs" priority="17" dxfId="7" operator="equal" stopIfTrue="1">
      <formula>"PORT ST PERE 1"</formula>
    </cfRule>
  </conditionalFormatting>
  <conditionalFormatting sqref="C2:E32 C37:E42">
    <cfRule type="cellIs" priority="9" dxfId="130" operator="equal" stopIfTrue="1">
      <formula>"PORT * "</formula>
    </cfRule>
  </conditionalFormatting>
  <conditionalFormatting sqref="F2 F7 F13 F19 F25 F31:F32 F37:F38">
    <cfRule type="cellIs" priority="10" dxfId="3" operator="greaterThan" stopIfTrue="1">
      <formula>20</formula>
    </cfRule>
  </conditionalFormatting>
  <conditionalFormatting sqref="B3:B7 B9:B13 B15:B19 B21:B25 B27:B31 B35:B37 B39:B42">
    <cfRule type="cellIs" priority="11" dxfId="131" operator="equal" stopIfTrue="1">
      <formula>"PORT ST PERE 1"</formula>
    </cfRule>
  </conditionalFormatting>
  <conditionalFormatting sqref="K2:K42">
    <cfRule type="cellIs" priority="12" dxfId="7" operator="equal" stopIfTrue="1">
      <formula>"PORT ST PERE 1"</formula>
    </cfRule>
  </conditionalFormatting>
  <conditionalFormatting sqref="F8">
    <cfRule type="cellIs" priority="8" dxfId="3" operator="greaterThan" stopIfTrue="1">
      <formula>20</formula>
    </cfRule>
  </conditionalFormatting>
  <conditionalFormatting sqref="F26">
    <cfRule type="cellIs" priority="5" dxfId="3" operator="greaterThan" stopIfTrue="1">
      <formula>20</formula>
    </cfRule>
  </conditionalFormatting>
  <conditionalFormatting sqref="F14">
    <cfRule type="cellIs" priority="7" dxfId="3" operator="greaterThan" stopIfTrue="1">
      <formula>20</formula>
    </cfRule>
  </conditionalFormatting>
  <conditionalFormatting sqref="F20">
    <cfRule type="cellIs" priority="6" dxfId="3" operator="greaterThan" stopIfTrue="1">
      <formula>20</formula>
    </cfRule>
  </conditionalFormatting>
  <conditionalFormatting sqref="B33">
    <cfRule type="cellIs" priority="4" dxfId="130" operator="equal" stopIfTrue="1">
      <formula>"PORT * "</formula>
    </cfRule>
  </conditionalFormatting>
  <conditionalFormatting sqref="B34">
    <cfRule type="cellIs" priority="3" dxfId="130" operator="equal" stopIfTrue="1">
      <formula>"PORT * "</formula>
    </cfRule>
  </conditionalFormatting>
  <conditionalFormatting sqref="C33:E36">
    <cfRule type="cellIs" priority="2" dxfId="130" operator="equal" stopIfTrue="1">
      <formula>"PORT * "</formula>
    </cfRule>
  </conditionalFormatting>
  <conditionalFormatting sqref="O3:O12">
    <cfRule type="cellIs" priority="1" dxfId="7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58" r:id="rId1"/>
  <rowBreaks count="1" manualBreakCount="1">
    <brk id="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X42"/>
  <sheetViews>
    <sheetView showGridLines="0" zoomScale="75" zoomScaleNormal="75" zoomScalePageLayoutView="0" workbookViewId="0" topLeftCell="A1">
      <selection activeCell="T14" sqref="T14:W16"/>
    </sheetView>
  </sheetViews>
  <sheetFormatPr defaultColWidth="11.421875" defaultRowHeight="15"/>
  <cols>
    <col min="1" max="1" width="2.7109375" style="2" bestFit="1" customWidth="1"/>
    <col min="2" max="2" width="33.28125" style="2" bestFit="1" customWidth="1"/>
    <col min="3" max="3" width="3.421875" style="2" bestFit="1" customWidth="1"/>
    <col min="4" max="4" width="3.28125" style="2" bestFit="1" customWidth="1"/>
    <col min="5" max="5" width="3.00390625" style="2" bestFit="1" customWidth="1"/>
    <col min="6" max="7" width="4.7109375" style="2" customWidth="1"/>
    <col min="8" max="8" width="3.421875" style="2" bestFit="1" customWidth="1"/>
    <col min="9" max="9" width="3.28125" style="2" bestFit="1" customWidth="1"/>
    <col min="10" max="10" width="3.00390625" style="2" bestFit="1" customWidth="1"/>
    <col min="11" max="11" width="33.28125" style="30" bestFit="1" customWidth="1"/>
    <col min="12" max="12" width="2.7109375" style="2" bestFit="1" customWidth="1"/>
    <col min="13" max="13" width="19.57421875" style="1" bestFit="1" customWidth="1"/>
    <col min="14" max="14" width="7.28125" style="2" bestFit="1" customWidth="1"/>
    <col min="15" max="15" width="33.28125" style="2" bestFit="1" customWidth="1"/>
    <col min="16" max="16" width="8.57421875" style="3" bestFit="1" customWidth="1"/>
    <col min="17" max="17" width="8.00390625" style="2" bestFit="1" customWidth="1"/>
    <col min="18" max="18" width="10.140625" style="2" bestFit="1" customWidth="1"/>
    <col min="19" max="19" width="6.57421875" style="2" bestFit="1" customWidth="1"/>
    <col min="20" max="20" width="9.421875" style="2" bestFit="1" customWidth="1"/>
    <col min="21" max="21" width="6.421875" style="2" bestFit="1" customWidth="1"/>
    <col min="22" max="22" width="7.00390625" style="2" bestFit="1" customWidth="1"/>
    <col min="23" max="23" width="9.421875" style="2" bestFit="1" customWidth="1"/>
    <col min="24" max="24" width="10.421875" style="2" bestFit="1" customWidth="1"/>
    <col min="25" max="16384" width="11.421875" style="2" customWidth="1"/>
  </cols>
  <sheetData>
    <row r="1" spans="1:12" ht="30" customHeight="1" thickBot="1">
      <c r="A1" s="194" t="s">
        <v>146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24" ht="18" customHeight="1" thickBot="1">
      <c r="A2" s="197" t="s">
        <v>138</v>
      </c>
      <c r="B2" s="198"/>
      <c r="C2" s="4" t="s">
        <v>118</v>
      </c>
      <c r="D2" s="4" t="s">
        <v>119</v>
      </c>
      <c r="E2" s="4" t="s">
        <v>120</v>
      </c>
      <c r="F2" s="199" t="s">
        <v>121</v>
      </c>
      <c r="G2" s="200"/>
      <c r="H2" s="4" t="s">
        <v>118</v>
      </c>
      <c r="I2" s="4" t="s">
        <v>119</v>
      </c>
      <c r="J2" s="4" t="s">
        <v>120</v>
      </c>
      <c r="K2" s="201">
        <f>PRA!K2</f>
        <v>44583</v>
      </c>
      <c r="L2" s="202"/>
      <c r="N2" s="203" t="str">
        <f>+PRA!N2</f>
        <v>CLASSEMENTS </v>
      </c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4" ht="18" customHeight="1">
      <c r="A3" s="5">
        <v>1</v>
      </c>
      <c r="B3" s="6" t="str">
        <f>+'PHASE 2 POULES'!B18</f>
        <v>TT GOUBETOIS 3</v>
      </c>
      <c r="C3" s="6">
        <f>IF(F3="","",IF(F3&gt;G3,1,IF(F3=G3,"",IF(F3&lt;G3,""))))</f>
        <v>1</v>
      </c>
      <c r="D3" s="6">
        <f>IF(F3="","",IF(F3&gt;G3,"",IF(F3=G3,1,IF(F3&lt;G3,""))))</f>
      </c>
      <c r="E3" s="7">
        <f>IF(F3="","",IF(F3&gt;G3,"",IF(F3=G3,"",IF(F3&lt;G3,1))))</f>
      </c>
      <c r="F3" s="8">
        <v>11</v>
      </c>
      <c r="G3" s="9">
        <v>3</v>
      </c>
      <c r="H3" s="10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  <v>1</v>
      </c>
      <c r="K3" s="6" t="str">
        <f>+'PHASE 2 POULES'!B25</f>
        <v>MONTELIER 3</v>
      </c>
      <c r="L3" s="11">
        <v>8</v>
      </c>
      <c r="N3" s="206" t="s">
        <v>122</v>
      </c>
      <c r="O3" s="208" t="s">
        <v>123</v>
      </c>
      <c r="P3" s="208" t="s">
        <v>124</v>
      </c>
      <c r="Q3" s="210" t="s">
        <v>125</v>
      </c>
      <c r="R3" s="210"/>
      <c r="S3" s="210"/>
      <c r="T3" s="210"/>
      <c r="U3" s="210"/>
      <c r="V3" s="210" t="s">
        <v>124</v>
      </c>
      <c r="W3" s="210"/>
      <c r="X3" s="211"/>
    </row>
    <row r="4" spans="1:24" ht="18.75">
      <c r="A4" s="5">
        <v>2</v>
      </c>
      <c r="B4" s="6" t="str">
        <f>+'PHASE 2 POULES'!B19</f>
        <v>ANNONAY TTBA 2</v>
      </c>
      <c r="C4" s="6">
        <f>IF(F4="","",IF(F4&gt;G4,1,IF(F4=G4,"",IF(F4&lt;G4,""))))</f>
        <v>1</v>
      </c>
      <c r="D4" s="6">
        <f>IF(F4="","",IF(F4&gt;G4,"",IF(F4=G4,1,IF(F4&lt;G4,""))))</f>
      </c>
      <c r="E4" s="7">
        <f>IF(F4="","",IF(F4&gt;G4,"",IF(F4=G4,"",IF(F4&lt;G4,1))))</f>
      </c>
      <c r="F4" s="12">
        <v>9</v>
      </c>
      <c r="G4" s="13">
        <v>5</v>
      </c>
      <c r="H4" s="10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+'PHASE 2 POULES'!B24</f>
        <v>LA VOULTE LIVRON 1</v>
      </c>
      <c r="L4" s="11">
        <v>7</v>
      </c>
      <c r="N4" s="207"/>
      <c r="O4" s="209"/>
      <c r="P4" s="209"/>
      <c r="Q4" s="14" t="s">
        <v>126</v>
      </c>
      <c r="R4" s="14" t="s">
        <v>127</v>
      </c>
      <c r="S4" s="15" t="s">
        <v>128</v>
      </c>
      <c r="T4" s="15" t="s">
        <v>129</v>
      </c>
      <c r="U4" s="15" t="s">
        <v>130</v>
      </c>
      <c r="V4" s="14" t="s">
        <v>131</v>
      </c>
      <c r="W4" s="14" t="s">
        <v>132</v>
      </c>
      <c r="X4" s="16" t="s">
        <v>133</v>
      </c>
    </row>
    <row r="5" spans="1:24" ht="18.75">
      <c r="A5" s="5">
        <v>3</v>
      </c>
      <c r="B5" s="6" t="str">
        <f>+'PHASE 2 POULES'!B20</f>
        <v>BLACONS-CREST 2</v>
      </c>
      <c r="C5" s="6">
        <f>IF(F5="","",IF(F5&gt;G5,1,IF(F5=G5,"",IF(F5&lt;G5,""))))</f>
      </c>
      <c r="D5" s="6">
        <f>IF(F5="","",IF(F5&gt;G5,"",IF(F5=G5,1,IF(F5&lt;G5,""))))</f>
      </c>
      <c r="E5" s="7">
        <f>IF(F5="","",IF(F5&gt;G5,"",IF(F5=G5,"",IF(F5&lt;G5,1))))</f>
        <v>1</v>
      </c>
      <c r="F5" s="12">
        <v>6</v>
      </c>
      <c r="G5" s="13">
        <v>8</v>
      </c>
      <c r="H5" s="10">
        <f>IF(G5="","",IF(G5&gt;F5,1,IF(G5=F5,"",IF(G5&lt;F5,""))))</f>
        <v>1</v>
      </c>
      <c r="I5" s="6">
        <f>IF(G5="","",IF(G5&gt;F5,"",IF(G5=F5,1,IF(G5&lt;F5,""))))</f>
      </c>
      <c r="J5" s="6">
        <f>IF(G5="","",IF(G5&gt;F5,"",IF(G5=F5,"",IF(G5&lt;F5,1))))</f>
      </c>
      <c r="K5" s="6" t="str">
        <f>+'PHASE 2 POULES'!B23</f>
        <v>AIRE PING 3</v>
      </c>
      <c r="L5" s="11">
        <v>6</v>
      </c>
      <c r="N5" s="17">
        <v>1</v>
      </c>
      <c r="O5" s="232" t="str">
        <f>'PHASE 2 POULES'!B18</f>
        <v>TT GOUBETOIS 3</v>
      </c>
      <c r="P5" s="19">
        <f>(R5*3)+(S5*2)+(T5*1)-U5</f>
        <v>19</v>
      </c>
      <c r="Q5" s="20">
        <f>SUM(R5:U5)</f>
        <v>7</v>
      </c>
      <c r="R5" s="20">
        <f>SUMIF(Club_B,O5,Gagne_C)+SUMIF(Club_K,O5,Gagne_H)</f>
        <v>6</v>
      </c>
      <c r="S5" s="20">
        <f>SUMIF(Club_B,O5,Nul_D)+SUMIF(Club_K,O5,Nul_I)</f>
        <v>0</v>
      </c>
      <c r="T5" s="20">
        <f>SUMIF(Club_B,O5,Perdu_E)+SUMIF(Club_K,O5,Perdu_J)</f>
        <v>1</v>
      </c>
      <c r="U5" s="20">
        <v>0</v>
      </c>
      <c r="V5" s="20">
        <f>SUMIF(Club_B,O5,Score_F)+SUMIF(Club_K,O5,Score_G)</f>
        <v>83</v>
      </c>
      <c r="W5" s="20">
        <f>SUMIF(Club_B,O5,Score_G)+SUMIF(Club_K,O5,Score_F)</f>
        <v>15</v>
      </c>
      <c r="X5" s="21">
        <f>V5/W5</f>
        <v>5.533333333333333</v>
      </c>
    </row>
    <row r="6" spans="1:24" ht="19.5" thickBot="1">
      <c r="A6" s="22">
        <v>4</v>
      </c>
      <c r="B6" s="23" t="str">
        <f>+'PHASE 2 POULES'!B21</f>
        <v>PRIVAS SC TT 4</v>
      </c>
      <c r="C6" s="23">
        <f>IF(F6="","",IF(F6&gt;G6,1,IF(F6=G6,"",IF(F6&lt;G6,""))))</f>
      </c>
      <c r="D6" s="23">
        <f>IF(F6="","",IF(F6&gt;G6,"",IF(F6=G6,1,IF(F6&lt;G6,""))))</f>
      </c>
      <c r="E6" s="24">
        <f>IF(F6="","",IF(F6&gt;G6,"",IF(F6=G6,"",IF(F6&lt;G6,1))))</f>
        <v>1</v>
      </c>
      <c r="F6" s="25">
        <v>3</v>
      </c>
      <c r="G6" s="26">
        <v>11</v>
      </c>
      <c r="H6" s="27">
        <f>IF(G6="","",IF(G6&gt;F6,1,IF(G6=F6,"",IF(G6&lt;F6,""))))</f>
        <v>1</v>
      </c>
      <c r="I6" s="23">
        <f>IF(G6="","",IF(G6&gt;F6,"",IF(G6=F6,1,IF(G6&lt;F6,""))))</f>
      </c>
      <c r="J6" s="23">
        <f>IF(G6="","",IF(G6&gt;F6,"",IF(G6=F6,"",IF(G6&lt;F6,1))))</f>
      </c>
      <c r="K6" s="23" t="str">
        <f>+'PHASE 2 POULES'!B22</f>
        <v>T.T. TRICASTIN 3</v>
      </c>
      <c r="L6" s="28">
        <v>5</v>
      </c>
      <c r="N6" s="17">
        <v>2</v>
      </c>
      <c r="O6" s="228" t="str">
        <f>'PHASE 2 POULES'!B23</f>
        <v>AIRE PING 3</v>
      </c>
      <c r="P6" s="19">
        <f>(R6*3)+(S6*2)+(T6*1)-U6</f>
        <v>17</v>
      </c>
      <c r="Q6" s="20">
        <f>SUM(R6:U6)</f>
        <v>7</v>
      </c>
      <c r="R6" s="20">
        <f>SUMIF(Club_B,O6,Gagne_C)+SUMIF(Club_K,O6,Gagne_H)</f>
        <v>5</v>
      </c>
      <c r="S6" s="20">
        <f>SUMIF(Club_B,O6,Nul_D)+SUMIF(Club_K,O6,Nul_I)</f>
        <v>0</v>
      </c>
      <c r="T6" s="20">
        <f>SUMIF(Club_B,O6,Perdu_E)+SUMIF(Club_K,O6,Perdu_J)</f>
        <v>2</v>
      </c>
      <c r="U6" s="20">
        <v>0</v>
      </c>
      <c r="V6" s="20">
        <f>SUMIF(Club_B,O6,Score_F)+SUMIF(Club_K,O6,Score_G)</f>
        <v>51</v>
      </c>
      <c r="W6" s="20">
        <f>SUMIF(Club_B,O6,Score_G)+SUMIF(Club_K,O6,Score_F)</f>
        <v>47</v>
      </c>
      <c r="X6" s="21">
        <f>V6/W6</f>
        <v>1.0851063829787233</v>
      </c>
    </row>
    <row r="7" spans="1:24" ht="19.5" thickBot="1">
      <c r="A7" s="29"/>
      <c r="L7" s="29"/>
      <c r="N7" s="17">
        <v>3</v>
      </c>
      <c r="O7" s="18" t="str">
        <f>'PHASE 2 POULES'!B20</f>
        <v>BLACONS-CREST 2</v>
      </c>
      <c r="P7" s="19">
        <f>(R7*3)+(S7*2)+(T7*1)-U7</f>
        <v>15</v>
      </c>
      <c r="Q7" s="20">
        <f>SUM(R7:U7)</f>
        <v>7</v>
      </c>
      <c r="R7" s="20">
        <f>SUMIF(Club_B,O7,Gagne_C)+SUMIF(Club_K,O7,Gagne_H)</f>
        <v>4</v>
      </c>
      <c r="S7" s="20">
        <f>SUMIF(Club_B,O7,Nul_D)+SUMIF(Club_K,O7,Nul_I)</f>
        <v>0</v>
      </c>
      <c r="T7" s="20">
        <f>SUMIF(Club_B,O7,Perdu_E)+SUMIF(Club_K,O7,Perdu_J)</f>
        <v>3</v>
      </c>
      <c r="U7" s="20">
        <v>0</v>
      </c>
      <c r="V7" s="20">
        <f>SUMIF(Club_B,O7,Score_F)+SUMIF(Club_K,O7,Score_G)</f>
        <v>50</v>
      </c>
      <c r="W7" s="20">
        <f>SUMIF(Club_B,O7,Score_G)+SUMIF(Club_K,O7,Score_F)</f>
        <v>48</v>
      </c>
      <c r="X7" s="21">
        <f>V7/W7</f>
        <v>1.0416666666666667</v>
      </c>
    </row>
    <row r="8" spans="1:24" ht="19.5" thickBot="1">
      <c r="A8" s="212" t="s">
        <v>139</v>
      </c>
      <c r="B8" s="213"/>
      <c r="C8" s="31" t="s">
        <v>118</v>
      </c>
      <c r="D8" s="31" t="s">
        <v>119</v>
      </c>
      <c r="E8" s="32" t="s">
        <v>120</v>
      </c>
      <c r="F8" s="214" t="s">
        <v>121</v>
      </c>
      <c r="G8" s="215"/>
      <c r="H8" s="33" t="s">
        <v>118</v>
      </c>
      <c r="I8" s="31" t="s">
        <v>119</v>
      </c>
      <c r="J8" s="31" t="s">
        <v>120</v>
      </c>
      <c r="K8" s="216">
        <f>PRA!K8</f>
        <v>44597</v>
      </c>
      <c r="L8" s="217"/>
      <c r="N8" s="17">
        <v>4</v>
      </c>
      <c r="O8" s="18" t="str">
        <f>'PHASE 2 POULES'!B22</f>
        <v>T.T. TRICASTIN 3</v>
      </c>
      <c r="P8" s="19">
        <f>(R8*3)+(S8*2)+(T8*1)-U8</f>
        <v>15</v>
      </c>
      <c r="Q8" s="20">
        <f>SUM(R8:U8)</f>
        <v>7</v>
      </c>
      <c r="R8" s="20">
        <f>SUMIF(Club_B,O8,Gagne_C)+SUMIF(Club_K,O8,Gagne_H)</f>
        <v>4</v>
      </c>
      <c r="S8" s="20">
        <f>SUMIF(Club_B,O8,Nul_D)+SUMIF(Club_K,O8,Nul_I)</f>
        <v>0</v>
      </c>
      <c r="T8" s="20">
        <f>SUMIF(Club_B,O8,Perdu_E)+SUMIF(Club_K,O8,Perdu_J)</f>
        <v>3</v>
      </c>
      <c r="U8" s="20">
        <v>0</v>
      </c>
      <c r="V8" s="20">
        <f>SUMIF(Club_B,O8,Score_F)+SUMIF(Club_K,O8,Score_G)</f>
        <v>48</v>
      </c>
      <c r="W8" s="20">
        <f>SUMIF(Club_B,O8,Score_G)+SUMIF(Club_K,O8,Score_F)</f>
        <v>50</v>
      </c>
      <c r="X8" s="21">
        <f>V8/W8</f>
        <v>0.96</v>
      </c>
    </row>
    <row r="9" spans="1:24" ht="18.75">
      <c r="A9" s="5">
        <v>7</v>
      </c>
      <c r="B9" s="6" t="str">
        <f>+K4</f>
        <v>LA VOULTE LIVRON 1</v>
      </c>
      <c r="C9" s="6">
        <f>IF(F9="","",IF(F9&gt;G9,1,IF(F9=G9,"",IF(F9&lt;G9,""))))</f>
      </c>
      <c r="D9" s="6">
        <f>IF(F9="","",IF(F9&gt;G9,"",IF(F9=G9,1,IF(F9&lt;G9,""))))</f>
      </c>
      <c r="E9" s="7">
        <f>IF(F9="","",IF(F9&gt;G9,"",IF(F9=G9,"",IF(F9&lt;G9,1))))</f>
        <v>1</v>
      </c>
      <c r="F9" s="8">
        <v>0</v>
      </c>
      <c r="G9" s="9">
        <v>14</v>
      </c>
      <c r="H9" s="10">
        <f>IF(G9="","",IF(G9&gt;F9,1,IF(G9=F9,"",IF(G9&lt;F9,""))))</f>
        <v>1</v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TT GOUBETOIS 3</v>
      </c>
      <c r="L9" s="11">
        <v>1</v>
      </c>
      <c r="N9" s="17">
        <v>5</v>
      </c>
      <c r="O9" s="18" t="str">
        <f>'PHASE 2 POULES'!B24</f>
        <v>LA VOULTE LIVRON 1</v>
      </c>
      <c r="P9" s="19">
        <f>(R9*3)+(S9*2)+(T9*1)-U9</f>
        <v>13</v>
      </c>
      <c r="Q9" s="20">
        <f>SUM(R9:U9)</f>
        <v>7</v>
      </c>
      <c r="R9" s="20">
        <f>SUMIF(Club_B,O9,Gagne_C)+SUMIF(Club_K,O9,Gagne_H)</f>
        <v>3</v>
      </c>
      <c r="S9" s="20">
        <f>SUMIF(Club_B,O9,Nul_D)+SUMIF(Club_K,O9,Nul_I)</f>
        <v>0</v>
      </c>
      <c r="T9" s="20">
        <f>SUMIF(Club_B,O9,Perdu_E)+SUMIF(Club_K,O9,Perdu_J)</f>
        <v>4</v>
      </c>
      <c r="U9" s="20">
        <v>0</v>
      </c>
      <c r="V9" s="20">
        <f>SUMIF(Club_B,O9,Score_F)+SUMIF(Club_K,O9,Score_G)</f>
        <v>50</v>
      </c>
      <c r="W9" s="20">
        <f>SUMIF(Club_B,O9,Score_G)+SUMIF(Club_K,O9,Score_F)</f>
        <v>48</v>
      </c>
      <c r="X9" s="21">
        <f>V9/W9</f>
        <v>1.0416666666666667</v>
      </c>
    </row>
    <row r="10" spans="1:24" ht="18" customHeight="1">
      <c r="A10" s="5">
        <v>6</v>
      </c>
      <c r="B10" s="6" t="str">
        <f>+K5</f>
        <v>AIRE PING 3</v>
      </c>
      <c r="C10" s="6">
        <f>IF(F10="","",IF(F10&gt;G10,1,IF(F10=G10,"",IF(F10&lt;G10,""))))</f>
        <v>1</v>
      </c>
      <c r="D10" s="6">
        <f>IF(F10="","",IF(F10&gt;G10,"",IF(F10=G10,1,IF(F10&lt;G10,""))))</f>
      </c>
      <c r="E10" s="7">
        <f>IF(F10="","",IF(F10&gt;G10,"",IF(F10=G10,"",IF(F10&lt;G10,1))))</f>
      </c>
      <c r="F10" s="12">
        <v>9</v>
      </c>
      <c r="G10" s="13">
        <v>5</v>
      </c>
      <c r="H10" s="10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  <v>1</v>
      </c>
      <c r="K10" s="6" t="str">
        <f>+B4</f>
        <v>ANNONAY TTBA 2</v>
      </c>
      <c r="L10" s="11">
        <v>2</v>
      </c>
      <c r="N10" s="17">
        <v>6</v>
      </c>
      <c r="O10" s="18" t="str">
        <f>'PHASE 2 POULES'!B25</f>
        <v>MONTELIER 3</v>
      </c>
      <c r="P10" s="19">
        <f>(R10*3)+(S10*2)+(T10*1)-U10</f>
        <v>13</v>
      </c>
      <c r="Q10" s="20">
        <f>SUM(R10:U10)</f>
        <v>7</v>
      </c>
      <c r="R10" s="20">
        <f>SUMIF(Club_B,O10,Gagne_C)+SUMIF(Club_K,O10,Gagne_H)</f>
        <v>3</v>
      </c>
      <c r="S10" s="20">
        <f>SUMIF(Club_B,O10,Nul_D)+SUMIF(Club_K,O10,Nul_I)</f>
        <v>0</v>
      </c>
      <c r="T10" s="20">
        <f>SUMIF(Club_B,O10,Perdu_E)+SUMIF(Club_K,O10,Perdu_J)</f>
        <v>4</v>
      </c>
      <c r="U10" s="20">
        <v>0</v>
      </c>
      <c r="V10" s="20">
        <f>SUMIF(Club_B,O10,Score_F)+SUMIF(Club_K,O10,Score_G)</f>
        <v>47</v>
      </c>
      <c r="W10" s="20">
        <f>SUMIF(Club_B,O10,Score_G)+SUMIF(Club_K,O10,Score_F)</f>
        <v>51</v>
      </c>
      <c r="X10" s="21">
        <f>V10/W10</f>
        <v>0.9215686274509803</v>
      </c>
    </row>
    <row r="11" spans="1:24" ht="18.75">
      <c r="A11" s="5">
        <v>5</v>
      </c>
      <c r="B11" s="6" t="str">
        <f>+K6</f>
        <v>T.T. TRICASTIN 3</v>
      </c>
      <c r="C11" s="6">
        <f>IF(F11="","",IF(F11&gt;G11,1,IF(F11=G11,"",IF(F11&lt;G11,""))))</f>
      </c>
      <c r="D11" s="6">
        <f>IF(F11="","",IF(F11&gt;G11,"",IF(F11=G11,1,IF(F11&lt;G11,""))))</f>
      </c>
      <c r="E11" s="7">
        <f>IF(F11="","",IF(F11&gt;G11,"",IF(F11=G11,"",IF(F11&lt;G11,1))))</f>
        <v>1</v>
      </c>
      <c r="F11" s="12">
        <v>5</v>
      </c>
      <c r="G11" s="13">
        <v>9</v>
      </c>
      <c r="H11" s="10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BLACONS-CREST 2</v>
      </c>
      <c r="L11" s="11">
        <v>3</v>
      </c>
      <c r="N11" s="17">
        <v>7</v>
      </c>
      <c r="O11" s="228" t="str">
        <f>'PHASE 2 POULES'!B19</f>
        <v>ANNONAY TTBA 2</v>
      </c>
      <c r="P11" s="19">
        <f>(R11*3)+(S11*2)+(T11*1)-U11</f>
        <v>13</v>
      </c>
      <c r="Q11" s="20">
        <f>SUM(R11:U11)</f>
        <v>7</v>
      </c>
      <c r="R11" s="20">
        <f>SUMIF(Club_B,O11,Gagne_C)+SUMIF(Club_K,O11,Gagne_H)</f>
        <v>3</v>
      </c>
      <c r="S11" s="20">
        <f>SUMIF(Club_B,O11,Nul_D)+SUMIF(Club_K,O11,Nul_I)</f>
        <v>0</v>
      </c>
      <c r="T11" s="20">
        <f>SUMIF(Club_B,O11,Perdu_E)+SUMIF(Club_K,O11,Perdu_J)</f>
        <v>4</v>
      </c>
      <c r="U11" s="20">
        <v>0</v>
      </c>
      <c r="V11" s="20">
        <f>SUMIF(Club_B,O11,Score_F)+SUMIF(Club_K,O11,Score_G)</f>
        <v>43</v>
      </c>
      <c r="W11" s="20">
        <f>SUMIF(Club_B,O11,Score_G)+SUMIF(Club_K,O11,Score_F)</f>
        <v>55</v>
      </c>
      <c r="X11" s="21">
        <f>V11/W11</f>
        <v>0.7818181818181819</v>
      </c>
    </row>
    <row r="12" spans="1:24" ht="19.5" thickBot="1">
      <c r="A12" s="22">
        <v>8</v>
      </c>
      <c r="B12" s="23" t="str">
        <f>+K3</f>
        <v>MONTELIER 3</v>
      </c>
      <c r="C12" s="23">
        <f>IF(F12="","",IF(F12&gt;G12,1,IF(F12=G12,"",IF(F12&lt;G12,""))))</f>
        <v>1</v>
      </c>
      <c r="D12" s="23">
        <f>IF(F12="","",IF(F12&gt;G12,"",IF(F12=G12,1,IF(F12&lt;G12,""))))</f>
      </c>
      <c r="E12" s="24">
        <f>IF(F12="","",IF(F12&gt;G12,"",IF(F12=G12,"",IF(F12&lt;G12,1))))</f>
      </c>
      <c r="F12" s="25">
        <v>12</v>
      </c>
      <c r="G12" s="26">
        <v>2</v>
      </c>
      <c r="H12" s="27">
        <f>IF(G12="","",IF(G12&gt;F12,1,IF(G12=F12,"",IF(G12&lt;F12,""))))</f>
      </c>
      <c r="I12" s="23">
        <f>IF(G12="","",IF(G12&gt;F12,"",IF(G12=F12,1,IF(G12&lt;F12,""))))</f>
      </c>
      <c r="J12" s="23">
        <f>IF(G12="","",IF(G12&gt;F12,"",IF(G12=F12,"",IF(G12&lt;F12,1))))</f>
        <v>1</v>
      </c>
      <c r="K12" s="23" t="str">
        <f>+B6</f>
        <v>PRIVAS SC TT 4</v>
      </c>
      <c r="L12" s="28">
        <v>4</v>
      </c>
      <c r="N12" s="34">
        <v>8</v>
      </c>
      <c r="O12" s="235" t="str">
        <f>'PHASE 2 POULES'!B21</f>
        <v>PRIVAS SC TT 4</v>
      </c>
      <c r="P12" s="36">
        <f>(R12*3)+(S12*2)+(T12*1)-U12</f>
        <v>7</v>
      </c>
      <c r="Q12" s="37">
        <f>SUM(R12:U12)</f>
        <v>7</v>
      </c>
      <c r="R12" s="37">
        <f>SUMIF(Club_B,O12,Gagne_C)+SUMIF(Club_K,O12,Gagne_H)</f>
        <v>0</v>
      </c>
      <c r="S12" s="37">
        <f>SUMIF(Club_B,O12,Nul_D)+SUMIF(Club_K,O12,Nul_I)</f>
        <v>0</v>
      </c>
      <c r="T12" s="37">
        <f>SUMIF(Club_B,O12,Perdu_E)+SUMIF(Club_K,O12,Perdu_J)</f>
        <v>7</v>
      </c>
      <c r="U12" s="37">
        <v>0</v>
      </c>
      <c r="V12" s="37">
        <f>SUMIF(Club_B,O12,Score_F)+SUMIF(Club_K,O12,Score_G)</f>
        <v>20</v>
      </c>
      <c r="W12" s="37">
        <f>SUMIF(Club_B,O12,Score_G)+SUMIF(Club_K,O12,Score_F)</f>
        <v>78</v>
      </c>
      <c r="X12" s="38">
        <f>V12/W12</f>
        <v>0.2564102564102564</v>
      </c>
    </row>
    <row r="13" spans="1:24" ht="19.5" thickBot="1">
      <c r="A13" s="39"/>
      <c r="K13" s="2"/>
      <c r="L13" s="39"/>
      <c r="N13" s="40"/>
      <c r="O13" s="41"/>
      <c r="P13" s="42"/>
      <c r="Q13" s="43"/>
      <c r="R13" s="43"/>
      <c r="S13" s="43"/>
      <c r="T13" s="43"/>
      <c r="U13" s="43"/>
      <c r="V13" s="43"/>
      <c r="W13" s="43"/>
      <c r="X13" s="43"/>
    </row>
    <row r="14" spans="1:21" ht="19.5" thickBot="1">
      <c r="A14" s="212" t="s">
        <v>140</v>
      </c>
      <c r="B14" s="213"/>
      <c r="C14" s="31" t="s">
        <v>118</v>
      </c>
      <c r="D14" s="31" t="s">
        <v>119</v>
      </c>
      <c r="E14" s="32" t="s">
        <v>120</v>
      </c>
      <c r="F14" s="214" t="s">
        <v>121</v>
      </c>
      <c r="G14" s="215"/>
      <c r="H14" s="33" t="s">
        <v>118</v>
      </c>
      <c r="I14" s="31" t="s">
        <v>119</v>
      </c>
      <c r="J14" s="31" t="s">
        <v>120</v>
      </c>
      <c r="K14" s="216">
        <f>PRA!K14</f>
        <v>44625</v>
      </c>
      <c r="L14" s="217"/>
      <c r="P14" s="42"/>
      <c r="T14" s="234" t="s">
        <v>153</v>
      </c>
      <c r="U14" s="234"/>
    </row>
    <row r="15" spans="1:23" ht="18.75">
      <c r="A15" s="5">
        <v>1</v>
      </c>
      <c r="B15" s="6" t="str">
        <f>+B3</f>
        <v>TT GOUBETOIS 3</v>
      </c>
      <c r="C15" s="6">
        <f>IF(F15="","",IF(F15&gt;G15,1,IF(F15=G15,"",IF(F15&lt;G15,""))))</f>
        <v>1</v>
      </c>
      <c r="D15" s="6">
        <f>IF(F15="","",IF(F15&gt;G15,"",IF(F15=G15,1,IF(F15&lt;G15,""))))</f>
      </c>
      <c r="E15" s="7">
        <f>IF(F15="","",IF(F15&gt;G15,"",IF(F15=G15,"",IF(F15&lt;G15,1))))</f>
      </c>
      <c r="F15" s="8">
        <v>14</v>
      </c>
      <c r="G15" s="9">
        <v>0</v>
      </c>
      <c r="H15" s="10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  <v>1</v>
      </c>
      <c r="K15" s="6" t="str">
        <f>K5</f>
        <v>AIRE PING 3</v>
      </c>
      <c r="L15" s="11">
        <v>6</v>
      </c>
      <c r="O15" s="2" t="s">
        <v>134</v>
      </c>
      <c r="P15" s="44">
        <v>3</v>
      </c>
      <c r="T15" s="233" t="s">
        <v>156</v>
      </c>
      <c r="U15" s="233"/>
      <c r="V15" s="233"/>
      <c r="W15" s="233"/>
    </row>
    <row r="16" spans="1:22" ht="18.75">
      <c r="A16" s="5">
        <v>2</v>
      </c>
      <c r="B16" s="6" t="str">
        <f>+B4</f>
        <v>ANNONAY TTBA 2</v>
      </c>
      <c r="C16" s="6">
        <f>IF(F16="","",IF(F16&gt;G16,1,IF(F16=G16,"",IF(F16&lt;G16,""))))</f>
      </c>
      <c r="D16" s="6">
        <f>IF(F16="","",IF(F16&gt;G16,"",IF(F16=G16,1,IF(F16&lt;G16,""))))</f>
      </c>
      <c r="E16" s="7">
        <f>IF(F16="","",IF(F16&gt;G16,"",IF(F16=G16,"",IF(F16&lt;G16,1))))</f>
        <v>1</v>
      </c>
      <c r="F16" s="12">
        <v>5</v>
      </c>
      <c r="G16" s="13">
        <v>9</v>
      </c>
      <c r="H16" s="10">
        <f>IF(G16="","",IF(G16&gt;F16,1,IF(G16=F16,"",IF(G16&lt;F16,""))))</f>
        <v>1</v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+K6</f>
        <v>T.T. TRICASTIN 3</v>
      </c>
      <c r="L16" s="11">
        <v>5</v>
      </c>
      <c r="O16" s="2" t="s">
        <v>135</v>
      </c>
      <c r="P16" s="44">
        <v>2</v>
      </c>
      <c r="T16" s="239" t="s">
        <v>157</v>
      </c>
      <c r="U16" s="239"/>
      <c r="V16" s="239"/>
    </row>
    <row r="17" spans="1:16" ht="18.75">
      <c r="A17" s="5">
        <v>3</v>
      </c>
      <c r="B17" s="6" t="str">
        <f>+B5</f>
        <v>BLACONS-CREST 2</v>
      </c>
      <c r="C17" s="6">
        <f>IF(F17="","",IF(F17&gt;G17,1,IF(F17=G17,"",IF(F17&lt;G17,""))))</f>
        <v>1</v>
      </c>
      <c r="D17" s="6">
        <f>IF(F17="","",IF(F17&gt;G17,"",IF(F17=G17,1,IF(F17&lt;G17,""))))</f>
      </c>
      <c r="E17" s="7">
        <f>IF(F17="","",IF(F17&gt;G17,"",IF(F17=G17,"",IF(F17&lt;G17,1))))</f>
      </c>
      <c r="F17" s="12">
        <v>12</v>
      </c>
      <c r="G17" s="13">
        <v>2</v>
      </c>
      <c r="H17" s="10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  <v>1</v>
      </c>
      <c r="K17" s="6" t="str">
        <f>+B6</f>
        <v>PRIVAS SC TT 4</v>
      </c>
      <c r="L17" s="11">
        <v>4</v>
      </c>
      <c r="O17" s="2" t="s">
        <v>136</v>
      </c>
      <c r="P17" s="44">
        <v>1</v>
      </c>
    </row>
    <row r="18" spans="1:12" ht="19.5" thickBot="1">
      <c r="A18" s="22">
        <v>8</v>
      </c>
      <c r="B18" s="23" t="str">
        <f>+K3</f>
        <v>MONTELIER 3</v>
      </c>
      <c r="C18" s="23">
        <f>IF(F18="","",IF(F18&gt;G18,1,IF(F18=G18,"",IF(F18&lt;G18,""))))</f>
        <v>1</v>
      </c>
      <c r="D18" s="23">
        <f>IF(F18="","",IF(F18&gt;G18,"",IF(F18=G18,1,IF(F18&lt;G18,""))))</f>
      </c>
      <c r="E18" s="24">
        <f>IF(F18="","",IF(F18&gt;G18,"",IF(F18=G18,"",IF(F18&lt;G18,1))))</f>
      </c>
      <c r="F18" s="25">
        <v>8</v>
      </c>
      <c r="G18" s="26">
        <v>6</v>
      </c>
      <c r="H18" s="27">
        <f>IF(G18="","",IF(G18&gt;F18,1,IF(G18=F18,"",IF(G18&lt;F18,""))))</f>
      </c>
      <c r="I18" s="23">
        <f>IF(G18="","",IF(G18&gt;F18,"",IF(G18=F18,1,IF(G18&lt;F18,""))))</f>
      </c>
      <c r="J18" s="23">
        <f>IF(G18="","",IF(G18&gt;F18,"",IF(G18=F18,"",IF(G18&lt;F18,1))))</f>
        <v>1</v>
      </c>
      <c r="K18" s="23" t="str">
        <f>+K4</f>
        <v>LA VOULTE LIVRON 1</v>
      </c>
      <c r="L18" s="28">
        <v>7</v>
      </c>
    </row>
    <row r="19" spans="1:24" ht="19.5" thickBot="1">
      <c r="A19" s="39"/>
      <c r="K19" s="2"/>
      <c r="L19" s="39"/>
      <c r="O19" s="218" t="s">
        <v>137</v>
      </c>
      <c r="P19" s="219"/>
      <c r="Q19" s="219"/>
      <c r="R19" s="220"/>
      <c r="S19" s="227">
        <f ca="1">TODAY()</f>
        <v>44689</v>
      </c>
      <c r="T19" s="219"/>
      <c r="U19" s="219"/>
      <c r="V19" s="219"/>
      <c r="W19" s="219"/>
      <c r="X19" s="220"/>
    </row>
    <row r="20" spans="1:24" ht="19.5" thickBot="1">
      <c r="A20" s="212" t="s">
        <v>141</v>
      </c>
      <c r="B20" s="213"/>
      <c r="C20" s="31" t="s">
        <v>118</v>
      </c>
      <c r="D20" s="31" t="s">
        <v>119</v>
      </c>
      <c r="E20" s="32" t="s">
        <v>120</v>
      </c>
      <c r="F20" s="214" t="s">
        <v>121</v>
      </c>
      <c r="G20" s="215"/>
      <c r="H20" s="33" t="s">
        <v>118</v>
      </c>
      <c r="I20" s="31" t="s">
        <v>119</v>
      </c>
      <c r="J20" s="31" t="s">
        <v>120</v>
      </c>
      <c r="K20" s="216">
        <f>PRA!K20</f>
        <v>44632</v>
      </c>
      <c r="L20" s="217"/>
      <c r="O20" s="221"/>
      <c r="P20" s="222"/>
      <c r="Q20" s="222"/>
      <c r="R20" s="223"/>
      <c r="S20" s="222"/>
      <c r="T20" s="222"/>
      <c r="U20" s="222"/>
      <c r="V20" s="222"/>
      <c r="W20" s="222"/>
      <c r="X20" s="223"/>
    </row>
    <row r="21" spans="1:24" ht="18.75" customHeight="1">
      <c r="A21" s="5">
        <v>5</v>
      </c>
      <c r="B21" s="6" t="str">
        <f>+K6</f>
        <v>T.T. TRICASTIN 3</v>
      </c>
      <c r="C21" s="6">
        <f>IF(F21="","",IF(F21&gt;G21,1,IF(F21=G21,"",IF(F21&lt;G21,""))))</f>
        <v>1</v>
      </c>
      <c r="D21" s="6">
        <f>IF(F21="","",IF(F21&gt;G21,"",IF(F21=G21,1,IF(F21&lt;G21,""))))</f>
      </c>
      <c r="E21" s="7">
        <f>IF(F21="","",IF(F21&gt;G21,"",IF(F21=G21,"",IF(F21&lt;G21,1))))</f>
      </c>
      <c r="F21" s="8">
        <v>8</v>
      </c>
      <c r="G21" s="9">
        <v>6</v>
      </c>
      <c r="H21" s="10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  <v>1</v>
      </c>
      <c r="K21" s="6" t="str">
        <f>+B3</f>
        <v>TT GOUBETOIS 3</v>
      </c>
      <c r="L21" s="11">
        <v>1</v>
      </c>
      <c r="O21" s="221"/>
      <c r="P21" s="222"/>
      <c r="Q21" s="222"/>
      <c r="R21" s="223"/>
      <c r="S21" s="222"/>
      <c r="T21" s="222"/>
      <c r="U21" s="222"/>
      <c r="V21" s="222"/>
      <c r="W21" s="222"/>
      <c r="X21" s="223"/>
    </row>
    <row r="22" spans="1:24" ht="18.75" customHeight="1">
      <c r="A22" s="5">
        <v>4</v>
      </c>
      <c r="B22" s="6" t="str">
        <f>+B6</f>
        <v>PRIVAS SC TT 4</v>
      </c>
      <c r="C22" s="6">
        <f>IF(F22="","",IF(F22&gt;G22,1,IF(F22=G22,"",IF(F22&lt;G22,""))))</f>
      </c>
      <c r="D22" s="6">
        <f>IF(F22="","",IF(F22&gt;G22,"",IF(F22=G22,1,IF(F22&lt;G22,""))))</f>
      </c>
      <c r="E22" s="7">
        <f>IF(F22="","",IF(F22&gt;G22,"",IF(F22=G22,"",IF(F22&lt;G22,1))))</f>
        <v>1</v>
      </c>
      <c r="F22" s="12">
        <v>6</v>
      </c>
      <c r="G22" s="13">
        <v>8</v>
      </c>
      <c r="H22" s="10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ANNONAY TTBA 2</v>
      </c>
      <c r="L22" s="11">
        <v>2</v>
      </c>
      <c r="O22" s="221"/>
      <c r="P22" s="222"/>
      <c r="Q22" s="222"/>
      <c r="R22" s="223"/>
      <c r="S22" s="222"/>
      <c r="T22" s="222"/>
      <c r="U22" s="222"/>
      <c r="V22" s="222"/>
      <c r="W22" s="222"/>
      <c r="X22" s="223"/>
    </row>
    <row r="23" spans="1:24" ht="18.75" customHeight="1" thickBot="1">
      <c r="A23" s="5">
        <v>3</v>
      </c>
      <c r="B23" s="6" t="str">
        <f>+B5</f>
        <v>BLACONS-CREST 2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7">
        <f>IF(F23="","",IF(F23&gt;G23,"",IF(F23=G23,"",IF(F23&lt;G23,1))))</f>
      </c>
      <c r="F23" s="12">
        <v>9</v>
      </c>
      <c r="G23" s="13">
        <v>5</v>
      </c>
      <c r="H23" s="10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+K3</f>
        <v>MONTELIER 3</v>
      </c>
      <c r="L23" s="11">
        <v>8</v>
      </c>
      <c r="O23" s="224"/>
      <c r="P23" s="225"/>
      <c r="Q23" s="225"/>
      <c r="R23" s="226"/>
      <c r="S23" s="225"/>
      <c r="T23" s="225"/>
      <c r="U23" s="225"/>
      <c r="V23" s="225"/>
      <c r="W23" s="225"/>
      <c r="X23" s="226"/>
    </row>
    <row r="24" spans="1:12" ht="19.5" customHeight="1" thickBot="1">
      <c r="A24" s="22">
        <v>6</v>
      </c>
      <c r="B24" s="45" t="str">
        <f>+K5</f>
        <v>AIRE PING 3</v>
      </c>
      <c r="C24" s="23">
        <f>IF(F24="","",IF(F24&gt;G24,1,IF(F24=G24,"",IF(F24&lt;G24,""))))</f>
        <v>1</v>
      </c>
      <c r="D24" s="23">
        <f>IF(F24="","",IF(F24&gt;G24,"",IF(F24=G24,1,IF(F24&lt;G24,""))))</f>
      </c>
      <c r="E24" s="24">
        <f>IF(F24="","",IF(F24&gt;G24,"",IF(F24=G24,"",IF(F24&lt;G24,1))))</f>
      </c>
      <c r="F24" s="25">
        <v>8</v>
      </c>
      <c r="G24" s="26">
        <v>6</v>
      </c>
      <c r="H24" s="27">
        <f>IF(G24="","",IF(G24&gt;F24,1,IF(G24=F24,"",IF(G24&lt;F24,""))))</f>
      </c>
      <c r="I24" s="23">
        <f>IF(G24="","",IF(G24&gt;F24,"",IF(G24=F24,1,IF(G24&lt;F24,""))))</f>
      </c>
      <c r="J24" s="23">
        <f>IF(G24="","",IF(G24&gt;F24,"",IF(G24=F24,"",IF(G24&lt;F24,1))))</f>
        <v>1</v>
      </c>
      <c r="K24" s="45" t="str">
        <f>+K4</f>
        <v>LA VOULTE LIVRON 1</v>
      </c>
      <c r="L24" s="28">
        <v>7</v>
      </c>
    </row>
    <row r="25" spans="1:12" ht="19.5" customHeight="1" thickBot="1">
      <c r="A25" s="39"/>
      <c r="K25" s="2"/>
      <c r="L25" s="39"/>
    </row>
    <row r="26" spans="1:12" ht="18.75" customHeight="1" thickBot="1">
      <c r="A26" s="212" t="s">
        <v>142</v>
      </c>
      <c r="B26" s="213"/>
      <c r="C26" s="31" t="s">
        <v>118</v>
      </c>
      <c r="D26" s="31" t="s">
        <v>119</v>
      </c>
      <c r="E26" s="32" t="s">
        <v>120</v>
      </c>
      <c r="F26" s="214" t="s">
        <v>121</v>
      </c>
      <c r="G26" s="215"/>
      <c r="H26" s="33" t="s">
        <v>118</v>
      </c>
      <c r="I26" s="31" t="s">
        <v>119</v>
      </c>
      <c r="J26" s="31" t="s">
        <v>120</v>
      </c>
      <c r="K26" s="216">
        <f>PRA!K26</f>
        <v>44646</v>
      </c>
      <c r="L26" s="217"/>
    </row>
    <row r="27" spans="1:12" ht="18.75" customHeight="1">
      <c r="A27" s="5">
        <v>1</v>
      </c>
      <c r="B27" s="6" t="str">
        <f>+K21</f>
        <v>TT GOUBETOIS 3</v>
      </c>
      <c r="C27" s="6">
        <f>IF(F27="","",IF(F27&gt;G27,1,IF(F27=G27,"",IF(F27&lt;G27,""))))</f>
        <v>1</v>
      </c>
      <c r="D27" s="6">
        <f>IF(F27="","",IF(F27&gt;G27,"",IF(F27=G27,1,IF(F27&lt;G27,""))))</f>
      </c>
      <c r="E27" s="7">
        <f>IF(F27="","",IF(F27&gt;G27,"",IF(F27=G27,"",IF(F27&lt;G27,1))))</f>
      </c>
      <c r="F27" s="8">
        <v>14</v>
      </c>
      <c r="G27" s="9">
        <v>0</v>
      </c>
      <c r="H27" s="10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  <v>1</v>
      </c>
      <c r="K27" s="6" t="str">
        <f>+B22</f>
        <v>PRIVAS SC TT 4</v>
      </c>
      <c r="L27" s="11">
        <v>4</v>
      </c>
    </row>
    <row r="28" spans="1:12" ht="18.75" customHeight="1">
      <c r="A28" s="5">
        <v>2</v>
      </c>
      <c r="B28" s="6" t="str">
        <f>+K22</f>
        <v>ANNONAY TTBA 2</v>
      </c>
      <c r="C28" s="6">
        <f>IF(F28="","",IF(F28&gt;G28,1,IF(F28=G28,"",IF(F28&lt;G28,""))))</f>
      </c>
      <c r="D28" s="6">
        <f>IF(F28="","",IF(F28&gt;G28,"",IF(F28=G28,1,IF(F28&lt;G28,""))))</f>
      </c>
      <c r="E28" s="7">
        <f>IF(F28="","",IF(F28&gt;G28,"",IF(F28=G28,"",IF(F28&lt;G28,1))))</f>
        <v>1</v>
      </c>
      <c r="F28" s="12">
        <v>3</v>
      </c>
      <c r="G28" s="13">
        <v>11</v>
      </c>
      <c r="H28" s="10">
        <f>IF(G28="","",IF(G28&gt;F28,1,IF(G28=F28,"",IF(G28&lt;F28,""))))</f>
        <v>1</v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+B23</f>
        <v>BLACONS-CREST 2</v>
      </c>
      <c r="L28" s="11">
        <v>3</v>
      </c>
    </row>
    <row r="29" spans="1:12" ht="19.5" customHeight="1">
      <c r="A29" s="5">
        <v>7</v>
      </c>
      <c r="B29" s="6" t="str">
        <f>+K24</f>
        <v>LA VOULTE LIVRON 1</v>
      </c>
      <c r="C29" s="6">
        <f>IF(F29="","",IF(F29&gt;G29,1,IF(F29=G29,"",IF(F29&lt;G29,""))))</f>
        <v>1</v>
      </c>
      <c r="D29" s="6">
        <f>IF(F29="","",IF(F29&gt;G29,"",IF(F29=G29,1,IF(F29&lt;G29,""))))</f>
      </c>
      <c r="E29" s="7">
        <f>IF(F29="","",IF(F29&gt;G29,"",IF(F29=G29,"",IF(F29&lt;G29,1))))</f>
      </c>
      <c r="F29" s="12">
        <v>12</v>
      </c>
      <c r="G29" s="13">
        <v>2</v>
      </c>
      <c r="H29" s="10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  <v>1</v>
      </c>
      <c r="K29" s="6" t="str">
        <f>+B21</f>
        <v>T.T. TRICASTIN 3</v>
      </c>
      <c r="L29" s="11">
        <v>5</v>
      </c>
    </row>
    <row r="30" spans="1:12" ht="19.5" thickBot="1">
      <c r="A30" s="22">
        <v>8</v>
      </c>
      <c r="B30" s="23" t="str">
        <f>+K23</f>
        <v>MONTELIER 3</v>
      </c>
      <c r="C30" s="23">
        <f>IF(F30="","",IF(F30&gt;G30,1,IF(F30=G30,"",IF(F30&lt;G30,""))))</f>
      </c>
      <c r="D30" s="23">
        <f>IF(F30="","",IF(F30&gt;G30,"",IF(F30=G30,1,IF(F30&lt;G30,""))))</f>
      </c>
      <c r="E30" s="24">
        <f>IF(F30="","",IF(F30&gt;G30,"",IF(F30=G30,"",IF(F30&lt;G30,1))))</f>
        <v>1</v>
      </c>
      <c r="F30" s="25">
        <v>6</v>
      </c>
      <c r="G30" s="26">
        <v>8</v>
      </c>
      <c r="H30" s="27">
        <f>IF(G30="","",IF(G30&gt;F30,1,IF(G30=F30,"",IF(G30&lt;F30,""))))</f>
        <v>1</v>
      </c>
      <c r="I30" s="23">
        <f>IF(G30="","",IF(G30&gt;F30,"",IF(G30=F30,1,IF(G30&lt;F30,""))))</f>
      </c>
      <c r="J30" s="23">
        <f>IF(G30="","",IF(G30&gt;F30,"",IF(G30=F30,"",IF(G30&lt;F30,1))))</f>
      </c>
      <c r="K30" s="23" t="str">
        <f>+B24</f>
        <v>AIRE PING 3</v>
      </c>
      <c r="L30" s="28">
        <v>6</v>
      </c>
    </row>
    <row r="31" spans="1:12" ht="19.5" thickBot="1">
      <c r="A31" s="39"/>
      <c r="K31" s="2"/>
      <c r="L31" s="39"/>
    </row>
    <row r="32" spans="1:12" ht="19.5" thickBot="1">
      <c r="A32" s="212" t="s">
        <v>143</v>
      </c>
      <c r="B32" s="213"/>
      <c r="C32" s="31" t="s">
        <v>118</v>
      </c>
      <c r="D32" s="31" t="s">
        <v>119</v>
      </c>
      <c r="E32" s="32" t="s">
        <v>120</v>
      </c>
      <c r="F32" s="214" t="s">
        <v>121</v>
      </c>
      <c r="G32" s="215"/>
      <c r="H32" s="33" t="s">
        <v>118</v>
      </c>
      <c r="I32" s="31" t="s">
        <v>119</v>
      </c>
      <c r="J32" s="31" t="s">
        <v>120</v>
      </c>
      <c r="K32" s="216">
        <f>PRA!K32</f>
        <v>44660</v>
      </c>
      <c r="L32" s="217"/>
    </row>
    <row r="33" spans="1:12" ht="18.75">
      <c r="A33" s="5">
        <v>3</v>
      </c>
      <c r="B33" s="6" t="str">
        <f>K28</f>
        <v>BLACONS-CREST 2</v>
      </c>
      <c r="C33" s="6">
        <f>IF(F33="","",IF(F33&gt;G33,1,IF(F33=G33,"",IF(F33&lt;G33,""))))</f>
      </c>
      <c r="D33" s="6">
        <f>IF(F33="","",IF(F33&gt;G33,"",IF(F33=G33,1,IF(F33&lt;G33,""))))</f>
      </c>
      <c r="E33" s="7">
        <f>IF(F33="","",IF(F33&gt;G33,"",IF(F33=G33,"",IF(F33&lt;G33,1))))</f>
        <v>1</v>
      </c>
      <c r="F33" s="8">
        <v>1</v>
      </c>
      <c r="G33" s="9">
        <v>13</v>
      </c>
      <c r="H33" s="10">
        <f>IF(G33="","",IF(G33&gt;F33,1,IF(G33=F33,"",IF(G33&lt;F33,""))))</f>
        <v>1</v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TT GOUBETOIS 3</v>
      </c>
      <c r="L33" s="11">
        <v>1</v>
      </c>
    </row>
    <row r="34" spans="1:12" ht="18.75" customHeight="1">
      <c r="A34" s="5">
        <v>5</v>
      </c>
      <c r="B34" s="6" t="str">
        <f>K29</f>
        <v>T.T. TRICASTIN 3</v>
      </c>
      <c r="C34" s="6">
        <f>IF(F34="","",IF(F34&gt;G34,1,IF(F34=G34,"",IF(F34&lt;G34,""))))</f>
        <v>1</v>
      </c>
      <c r="D34" s="6">
        <f>IF(F34="","",IF(F34&gt;G34,"",IF(F34=G34,1,IF(F34&lt;G34,""))))</f>
      </c>
      <c r="E34" s="7">
        <f>IF(F34="","",IF(F34&gt;G34,"",IF(F34=G34,"",IF(F34&lt;G34,1))))</f>
      </c>
      <c r="F34" s="12">
        <v>8</v>
      </c>
      <c r="G34" s="13">
        <v>6</v>
      </c>
      <c r="H34" s="10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  <v>1</v>
      </c>
      <c r="K34" s="46" t="str">
        <f>+K30</f>
        <v>AIRE PING 3</v>
      </c>
      <c r="L34" s="11">
        <v>6</v>
      </c>
    </row>
    <row r="35" spans="1:12" ht="18.75" customHeight="1">
      <c r="A35" s="5">
        <v>4</v>
      </c>
      <c r="B35" s="6" t="str">
        <f>+K27</f>
        <v>PRIVAS SC TT 4</v>
      </c>
      <c r="C35" s="6">
        <f>IF(F35="","",IF(F35&gt;G35,1,IF(F35=G35,"",IF(F35&lt;G35,""))))</f>
      </c>
      <c r="D35" s="6">
        <f>IF(F35="","",IF(F35&gt;G35,"",IF(F35=G35,1,IF(F35&lt;G35,""))))</f>
      </c>
      <c r="E35" s="7">
        <f>IF(F35="","",IF(F35&gt;G35,"",IF(F35=G35,"",IF(F35&lt;G35,1))))</f>
        <v>1</v>
      </c>
      <c r="F35" s="12">
        <v>5</v>
      </c>
      <c r="G35" s="13">
        <v>9</v>
      </c>
      <c r="H35" s="10">
        <f>IF(G35="","",IF(G35&gt;F35,1,IF(G35=F35,"",IF(G35&lt;F35,""))))</f>
        <v>1</v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LA VOULTE LIVRON 1</v>
      </c>
      <c r="L35" s="11">
        <v>7</v>
      </c>
    </row>
    <row r="36" spans="1:12" ht="19.5" customHeight="1" thickBot="1">
      <c r="A36" s="22">
        <v>2</v>
      </c>
      <c r="B36" s="23" t="str">
        <f>B28</f>
        <v>ANNONAY TTBA 2</v>
      </c>
      <c r="C36" s="23">
        <f>IF(F36="","",IF(F36&gt;G36,1,IF(F36=G36,"",IF(F36&lt;G36,""))))</f>
        <v>1</v>
      </c>
      <c r="D36" s="23">
        <f>IF(F36="","",IF(F36&gt;G36,"",IF(F36=G36,1,IF(F36&lt;G36,""))))</f>
      </c>
      <c r="E36" s="24">
        <f>IF(F36="","",IF(F36&gt;G36,"",IF(F36=G36,"",IF(F36&lt;G36,1))))</f>
      </c>
      <c r="F36" s="25">
        <v>10</v>
      </c>
      <c r="G36" s="26">
        <v>4</v>
      </c>
      <c r="H36" s="27">
        <f>IF(G36="","",IF(G36&gt;F36,1,IF(G36=F36,"",IF(G36&lt;F36,""))))</f>
      </c>
      <c r="I36" s="23">
        <f>IF(G36="","",IF(G36&gt;F36,"",IF(G36=F36,1,IF(G36&lt;F36,""))))</f>
      </c>
      <c r="J36" s="23">
        <f>IF(G36="","",IF(G36&gt;F36,"",IF(G36=F36,"",IF(G36&lt;F36,1))))</f>
        <v>1</v>
      </c>
      <c r="K36" s="23" t="str">
        <f>+B30</f>
        <v>MONTELIER 3</v>
      </c>
      <c r="L36" s="28">
        <v>8</v>
      </c>
    </row>
    <row r="37" spans="1:12" ht="19.5" thickBot="1">
      <c r="A37" s="39"/>
      <c r="K37" s="2"/>
      <c r="L37" s="39"/>
    </row>
    <row r="38" spans="1:12" ht="19.5" thickBot="1">
      <c r="A38" s="212" t="s">
        <v>144</v>
      </c>
      <c r="B38" s="213"/>
      <c r="C38" s="31" t="s">
        <v>118</v>
      </c>
      <c r="D38" s="31" t="s">
        <v>119</v>
      </c>
      <c r="E38" s="32" t="s">
        <v>120</v>
      </c>
      <c r="F38" s="214" t="s">
        <v>121</v>
      </c>
      <c r="G38" s="215"/>
      <c r="H38" s="33" t="s">
        <v>118</v>
      </c>
      <c r="I38" s="31" t="s">
        <v>119</v>
      </c>
      <c r="J38" s="31" t="s">
        <v>120</v>
      </c>
      <c r="K38" s="216">
        <f>PRA!K38</f>
        <v>44688</v>
      </c>
      <c r="L38" s="217"/>
    </row>
    <row r="39" spans="1:12" ht="18.75">
      <c r="A39" s="5">
        <v>1</v>
      </c>
      <c r="B39" s="6" t="str">
        <f>+K33</f>
        <v>TT GOUBETOIS 3</v>
      </c>
      <c r="C39" s="6">
        <f>IF(F39="","",IF(F39&gt;G39,1,IF(F39=G39,"",IF(F39&lt;G39,""))))</f>
        <v>1</v>
      </c>
      <c r="D39" s="6">
        <f>IF(F39="","",IF(F39&gt;G39,"",IF(F39=G39,1,IF(F39&lt;G39,""))))</f>
      </c>
      <c r="E39" s="7">
        <f>IF(F39="","",IF(F39&gt;G39,"",IF(F39=G39,"",IF(F39&lt;G39,1))))</f>
      </c>
      <c r="F39" s="8">
        <v>11</v>
      </c>
      <c r="G39" s="9">
        <v>3</v>
      </c>
      <c r="H39" s="10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  <v>1</v>
      </c>
      <c r="K39" s="6" t="str">
        <f>+B36</f>
        <v>ANNONAY TTBA 2</v>
      </c>
      <c r="L39" s="11">
        <v>2</v>
      </c>
    </row>
    <row r="40" spans="1:12" ht="18.75">
      <c r="A40" s="5">
        <v>6</v>
      </c>
      <c r="B40" s="6" t="str">
        <f>+K34</f>
        <v>AIRE PING 3</v>
      </c>
      <c r="C40" s="6">
        <f>IF(F40="","",IF(F40&gt;G40,1,IF(F40=G40,"",IF(F40&lt;G40,""))))</f>
        <v>1</v>
      </c>
      <c r="D40" s="6">
        <f>IF(F40="","",IF(F40&gt;G40,"",IF(F40=G40,1,IF(F40&lt;G40,""))))</f>
      </c>
      <c r="E40" s="7">
        <f>IF(F40="","",IF(F40&gt;G40,"",IF(F40=G40,"",IF(F40&lt;G40,1))))</f>
      </c>
      <c r="F40" s="12">
        <v>12</v>
      </c>
      <c r="G40" s="13">
        <v>2</v>
      </c>
      <c r="H40" s="10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  <v>1</v>
      </c>
      <c r="K40" s="6" t="str">
        <f>+B35</f>
        <v>PRIVAS SC TT 4</v>
      </c>
      <c r="L40" s="11">
        <v>4</v>
      </c>
    </row>
    <row r="41" spans="1:12" ht="18.75">
      <c r="A41" s="5">
        <v>7</v>
      </c>
      <c r="B41" s="47" t="str">
        <f>+K35</f>
        <v>LA VOULTE LIVRON 1</v>
      </c>
      <c r="C41" s="6">
        <f>IF(F41="","",IF(F41&gt;G41,1,IF(F41=G41,"",IF(F41&lt;G41,""))))</f>
        <v>1</v>
      </c>
      <c r="D41" s="6">
        <f>IF(F41="","",IF(F41&gt;G41,"",IF(F41=G41,1,IF(F41&lt;G41,""))))</f>
      </c>
      <c r="E41" s="7">
        <f>IF(F41="","",IF(F41&gt;G41,"",IF(F41=G41,"",IF(F41&lt;G41,1))))</f>
      </c>
      <c r="F41" s="12">
        <v>12</v>
      </c>
      <c r="G41" s="13">
        <v>2</v>
      </c>
      <c r="H41" s="10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  <v>1</v>
      </c>
      <c r="K41" s="47" t="str">
        <f>B5</f>
        <v>BLACONS-CREST 2</v>
      </c>
      <c r="L41" s="11">
        <v>3</v>
      </c>
    </row>
    <row r="42" spans="1:12" ht="19.5" thickBot="1">
      <c r="A42" s="22">
        <v>8</v>
      </c>
      <c r="B42" s="23" t="str">
        <f>+K36</f>
        <v>MONTELIER 3</v>
      </c>
      <c r="C42" s="23">
        <f>IF(F42="","",IF(F42&gt;G42,1,IF(F42=G42,"",IF(F42&lt;G42,""))))</f>
        <v>1</v>
      </c>
      <c r="D42" s="23">
        <f>IF(F42="","",IF(F42&gt;G42,"",IF(F42=G42,1,IF(F42&lt;G42,""))))</f>
      </c>
      <c r="E42" s="24">
        <f>IF(F42="","",IF(F42&gt;G42,"",IF(F42=G42,"",IF(F42&lt;G42,1))))</f>
      </c>
      <c r="F42" s="25">
        <v>9</v>
      </c>
      <c r="G42" s="26">
        <v>5</v>
      </c>
      <c r="H42" s="27">
        <f>IF(G42="","",IF(G42&gt;F42,1,IF(G42=F42,"",IF(G42&lt;F42,""))))</f>
      </c>
      <c r="I42" s="23">
        <f>IF(G42="","",IF(G42&gt;F42,"",IF(G42=F42,1,IF(G42&lt;F42,""))))</f>
      </c>
      <c r="J42" s="23">
        <f>IF(G42="","",IF(G42&gt;F42,"",IF(G42=F42,"",IF(G42&lt;F42,1))))</f>
        <v>1</v>
      </c>
      <c r="K42" s="23" t="str">
        <f>K6</f>
        <v>T.T. TRICASTIN 3</v>
      </c>
      <c r="L42" s="28">
        <v>5</v>
      </c>
    </row>
  </sheetData>
  <sheetProtection/>
  <mergeCells count="33">
    <mergeCell ref="T14:U14"/>
    <mergeCell ref="T15:W15"/>
    <mergeCell ref="T16:V16"/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43:E65536">
    <cfRule type="cellIs" priority="20" dxfId="130" operator="equal" stopIfTrue="1">
      <formula>"PORT * "</formula>
    </cfRule>
  </conditionalFormatting>
  <conditionalFormatting sqref="F43:F65536">
    <cfRule type="cellIs" priority="21" dxfId="3" operator="greaterThan" stopIfTrue="1">
      <formula>20</formula>
    </cfRule>
  </conditionalFormatting>
  <conditionalFormatting sqref="B43:B65536">
    <cfRule type="cellIs" priority="22" dxfId="131" operator="equal" stopIfTrue="1">
      <formula>"PORT ST PERE 1"</formula>
    </cfRule>
  </conditionalFormatting>
  <conditionalFormatting sqref="K43:K65536 O1 O24:O65536 O3:O18">
    <cfRule type="cellIs" priority="23" dxfId="7" operator="equal" stopIfTrue="1">
      <formula>"PORT ST PERE 1"</formula>
    </cfRule>
  </conditionalFormatting>
  <conditionalFormatting sqref="O19">
    <cfRule type="cellIs" priority="15" dxfId="7" operator="equal" stopIfTrue="1">
      <formula>"PORT ST PERE 1"</formula>
    </cfRule>
  </conditionalFormatting>
  <conditionalFormatting sqref="C2:E32 C37:E42">
    <cfRule type="cellIs" priority="8" dxfId="130" operator="equal" stopIfTrue="1">
      <formula>"PORT * "</formula>
    </cfRule>
  </conditionalFormatting>
  <conditionalFormatting sqref="F2 F7 F13 F19 F25 F31:F32 F37:F38">
    <cfRule type="cellIs" priority="9" dxfId="3" operator="greaterThan" stopIfTrue="1">
      <formula>20</formula>
    </cfRule>
  </conditionalFormatting>
  <conditionalFormatting sqref="B3:B7 B9:B13 B15:B19 B21:B25 B27:B31 B35:B37 B39:B42">
    <cfRule type="cellIs" priority="10" dxfId="131" operator="equal" stopIfTrue="1">
      <formula>"PORT ST PERE 1"</formula>
    </cfRule>
  </conditionalFormatting>
  <conditionalFormatting sqref="K2:K42">
    <cfRule type="cellIs" priority="11" dxfId="7" operator="equal" stopIfTrue="1">
      <formula>"PORT ST PERE 1"</formula>
    </cfRule>
  </conditionalFormatting>
  <conditionalFormatting sqref="F8">
    <cfRule type="cellIs" priority="7" dxfId="3" operator="greaterThan" stopIfTrue="1">
      <formula>20</formula>
    </cfRule>
  </conditionalFormatting>
  <conditionalFormatting sqref="F26">
    <cfRule type="cellIs" priority="4" dxfId="3" operator="greaterThan" stopIfTrue="1">
      <formula>20</formula>
    </cfRule>
  </conditionalFormatting>
  <conditionalFormatting sqref="F14">
    <cfRule type="cellIs" priority="6" dxfId="3" operator="greaterThan" stopIfTrue="1">
      <formula>20</formula>
    </cfRule>
  </conditionalFormatting>
  <conditionalFormatting sqref="F20">
    <cfRule type="cellIs" priority="5" dxfId="3" operator="greaterThan" stopIfTrue="1">
      <formula>20</formula>
    </cfRule>
  </conditionalFormatting>
  <conditionalFormatting sqref="B33">
    <cfRule type="cellIs" priority="3" dxfId="130" operator="equal" stopIfTrue="1">
      <formula>"PORT * "</formula>
    </cfRule>
  </conditionalFormatting>
  <conditionalFormatting sqref="B34">
    <cfRule type="cellIs" priority="2" dxfId="130" operator="equal" stopIfTrue="1">
      <formula>"PORT * "</formula>
    </cfRule>
  </conditionalFormatting>
  <conditionalFormatting sqref="C33:E36">
    <cfRule type="cellIs" priority="1" dxfId="13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59" r:id="rId1"/>
  <rowBreaks count="1" manualBreakCount="1">
    <brk id="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X42"/>
  <sheetViews>
    <sheetView showGridLines="0" zoomScale="75" zoomScaleNormal="75" zoomScalePageLayoutView="0" workbookViewId="0" topLeftCell="A1">
      <selection activeCell="S15" sqref="S15:V17"/>
    </sheetView>
  </sheetViews>
  <sheetFormatPr defaultColWidth="11.421875" defaultRowHeight="15"/>
  <cols>
    <col min="1" max="1" width="2.7109375" style="2" bestFit="1" customWidth="1"/>
    <col min="2" max="2" width="33.28125" style="2" bestFit="1" customWidth="1"/>
    <col min="3" max="3" width="3.421875" style="2" bestFit="1" customWidth="1"/>
    <col min="4" max="4" width="3.28125" style="2" bestFit="1" customWidth="1"/>
    <col min="5" max="5" width="3.00390625" style="2" bestFit="1" customWidth="1"/>
    <col min="6" max="7" width="4.7109375" style="2" customWidth="1"/>
    <col min="8" max="8" width="3.421875" style="2" bestFit="1" customWidth="1"/>
    <col min="9" max="9" width="3.28125" style="2" bestFit="1" customWidth="1"/>
    <col min="10" max="10" width="3.00390625" style="2" bestFit="1" customWidth="1"/>
    <col min="11" max="11" width="33.28125" style="30" bestFit="1" customWidth="1"/>
    <col min="12" max="12" width="2.7109375" style="2" bestFit="1" customWidth="1"/>
    <col min="13" max="13" width="19.57421875" style="1" bestFit="1" customWidth="1"/>
    <col min="14" max="14" width="7.28125" style="2" bestFit="1" customWidth="1"/>
    <col min="15" max="15" width="33.28125" style="2" bestFit="1" customWidth="1"/>
    <col min="16" max="16" width="8.57421875" style="3" bestFit="1" customWidth="1"/>
    <col min="17" max="17" width="8.00390625" style="2" bestFit="1" customWidth="1"/>
    <col min="18" max="18" width="10.140625" style="2" bestFit="1" customWidth="1"/>
    <col min="19" max="19" width="6.57421875" style="2" bestFit="1" customWidth="1"/>
    <col min="20" max="20" width="9.421875" style="2" bestFit="1" customWidth="1"/>
    <col min="21" max="21" width="6.421875" style="2" bestFit="1" customWidth="1"/>
    <col min="22" max="22" width="7.00390625" style="2" bestFit="1" customWidth="1"/>
    <col min="23" max="23" width="9.421875" style="2" bestFit="1" customWidth="1"/>
    <col min="24" max="24" width="10.421875" style="2" bestFit="1" customWidth="1"/>
    <col min="25" max="16384" width="11.421875" style="2" customWidth="1"/>
  </cols>
  <sheetData>
    <row r="1" spans="1:12" ht="30" customHeight="1" thickBot="1">
      <c r="A1" s="194" t="s">
        <v>152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24" ht="18" customHeight="1" thickBot="1">
      <c r="A2" s="197" t="s">
        <v>138</v>
      </c>
      <c r="B2" s="198"/>
      <c r="C2" s="4" t="s">
        <v>118</v>
      </c>
      <c r="D2" s="4" t="s">
        <v>119</v>
      </c>
      <c r="E2" s="4" t="s">
        <v>120</v>
      </c>
      <c r="F2" s="199" t="s">
        <v>121</v>
      </c>
      <c r="G2" s="200"/>
      <c r="H2" s="4" t="s">
        <v>118</v>
      </c>
      <c r="I2" s="4" t="s">
        <v>119</v>
      </c>
      <c r="J2" s="4" t="s">
        <v>120</v>
      </c>
      <c r="K2" s="201">
        <f>PRA!K2</f>
        <v>44583</v>
      </c>
      <c r="L2" s="202"/>
      <c r="N2" s="203" t="str">
        <f>+PRA!N2</f>
        <v>CLASSEMENTS </v>
      </c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4" ht="18" customHeight="1">
      <c r="A3" s="5">
        <v>1</v>
      </c>
      <c r="B3" s="6" t="str">
        <f>'PHASE 2 POULES'!D18</f>
        <v>AIRE PING 2</v>
      </c>
      <c r="C3" s="6">
        <f>IF(F3="","",IF(F3&gt;G3,1,IF(F3=G3,"",IF(F3&lt;G3,""))))</f>
        <v>1</v>
      </c>
      <c r="D3" s="6">
        <f>IF(F3="","",IF(F3&gt;G3,"",IF(F3=G3,1,IF(F3&lt;G3,""))))</f>
      </c>
      <c r="E3" s="7">
        <f>IF(F3="","",IF(F3&gt;G3,"",IF(F3=G3,"",IF(F3&lt;G3,1))))</f>
      </c>
      <c r="F3" s="8">
        <v>10</v>
      </c>
      <c r="G3" s="9">
        <v>4</v>
      </c>
      <c r="H3" s="10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  <v>1</v>
      </c>
      <c r="K3" s="6" t="str">
        <f>'PHASE 2 POULES'!D25</f>
        <v>T.T. TRICASTIN 2</v>
      </c>
      <c r="L3" s="11">
        <v>8</v>
      </c>
      <c r="N3" s="206" t="s">
        <v>122</v>
      </c>
      <c r="O3" s="208" t="s">
        <v>123</v>
      </c>
      <c r="P3" s="208" t="s">
        <v>124</v>
      </c>
      <c r="Q3" s="210" t="s">
        <v>125</v>
      </c>
      <c r="R3" s="210"/>
      <c r="S3" s="210"/>
      <c r="T3" s="210"/>
      <c r="U3" s="210"/>
      <c r="V3" s="210" t="s">
        <v>124</v>
      </c>
      <c r="W3" s="210"/>
      <c r="X3" s="211"/>
    </row>
    <row r="4" spans="1:24" ht="18.75">
      <c r="A4" s="5">
        <v>2</v>
      </c>
      <c r="B4" s="6" t="str">
        <f>'PHASE 2 POULES'!D19</f>
        <v>TOURNON ERTT 1</v>
      </c>
      <c r="C4" s="6">
        <f>IF(F4="","",IF(F4&gt;G4,1,IF(F4=G4,"",IF(F4&lt;G4,""))))</f>
      </c>
      <c r="D4" s="6">
        <f>IF(F4="","",IF(F4&gt;G4,"",IF(F4=G4,1,IF(F4&lt;G4,""))))</f>
      </c>
      <c r="E4" s="7">
        <f>IF(F4="","",IF(F4&gt;G4,"",IF(F4=G4,"",IF(F4&lt;G4,1))))</f>
        <v>1</v>
      </c>
      <c r="F4" s="12">
        <v>6</v>
      </c>
      <c r="G4" s="13">
        <v>8</v>
      </c>
      <c r="H4" s="10">
        <f>IF(G4="","",IF(G4&gt;F4,1,IF(G4=F4,"",IF(G4&lt;F4,""))))</f>
        <v>1</v>
      </c>
      <c r="I4" s="6">
        <f>IF(G4="","",IF(G4&gt;F4,"",IF(G4=F4,1,IF(G4&lt;F4,""))))</f>
      </c>
      <c r="J4" s="6">
        <f>IF(G4="","",IF(G4&gt;F4,"",IF(G4=F4,"",IF(G4&lt;F4,1))))</f>
      </c>
      <c r="K4" s="6" t="str">
        <f>'PHASE 2 POULES'!D24</f>
        <v>TT POUZINOIS 3</v>
      </c>
      <c r="L4" s="11">
        <v>7</v>
      </c>
      <c r="N4" s="207"/>
      <c r="O4" s="209"/>
      <c r="P4" s="209"/>
      <c r="Q4" s="14" t="s">
        <v>126</v>
      </c>
      <c r="R4" s="14" t="s">
        <v>127</v>
      </c>
      <c r="S4" s="15" t="s">
        <v>128</v>
      </c>
      <c r="T4" s="15" t="s">
        <v>129</v>
      </c>
      <c r="U4" s="15" t="s">
        <v>130</v>
      </c>
      <c r="V4" s="14" t="s">
        <v>131</v>
      </c>
      <c r="W4" s="14" t="s">
        <v>132</v>
      </c>
      <c r="X4" s="16" t="s">
        <v>133</v>
      </c>
    </row>
    <row r="5" spans="1:24" ht="18.75">
      <c r="A5" s="5">
        <v>3</v>
      </c>
      <c r="B5" s="6" t="str">
        <f>'PHASE 2 POULES'!D20</f>
        <v>MONTELIMAR TT 3</v>
      </c>
      <c r="C5" s="6">
        <f>IF(F5="","",IF(F5&gt;G5,1,IF(F5=G5,"",IF(F5&lt;G5,""))))</f>
      </c>
      <c r="D5" s="6">
        <f>IF(F5="","",IF(F5&gt;G5,"",IF(F5=G5,1,IF(F5&lt;G5,""))))</f>
      </c>
      <c r="E5" s="7">
        <f>IF(F5="","",IF(F5&gt;G5,"",IF(F5=G5,"",IF(F5&lt;G5,1))))</f>
        <v>1</v>
      </c>
      <c r="F5" s="12">
        <v>5</v>
      </c>
      <c r="G5" s="13">
        <v>9</v>
      </c>
      <c r="H5" s="10">
        <f>IF(G5="","",IF(G5&gt;F5,1,IF(G5=F5,"",IF(G5&lt;F5,""))))</f>
        <v>1</v>
      </c>
      <c r="I5" s="6">
        <f>IF(G5="","",IF(G5&gt;F5,"",IF(G5=F5,1,IF(G5&lt;F5,""))))</f>
      </c>
      <c r="J5" s="6">
        <f>IF(G5="","",IF(G5&gt;F5,"",IF(G5=F5,"",IF(G5&lt;F5,1))))</f>
      </c>
      <c r="K5" s="6" t="str">
        <f>'PHASE 2 POULES'!D23</f>
        <v>ROMANS ASPTT 6</v>
      </c>
      <c r="L5" s="11">
        <v>6</v>
      </c>
      <c r="N5" s="17">
        <v>1</v>
      </c>
      <c r="O5" s="232" t="str">
        <f>'PHASE 2 POULES'!D18</f>
        <v>AIRE PING 2</v>
      </c>
      <c r="P5" s="19">
        <f>(R5*3)+(S5*2)+(T5*1)-U5</f>
        <v>18</v>
      </c>
      <c r="Q5" s="20">
        <f>SUM(R5:U5)</f>
        <v>7</v>
      </c>
      <c r="R5" s="20">
        <f>SUMIF(Club_B,O5,Gagne_C)+SUMIF(Club_K,O5,Gagne_H)</f>
        <v>5</v>
      </c>
      <c r="S5" s="20">
        <f>SUMIF(Club_B,O5,Nul_D)+SUMIF(Club_K,O5,Nul_I)</f>
        <v>1</v>
      </c>
      <c r="T5" s="20">
        <f>SUMIF(Club_B,O5,Perdu_E)+SUMIF(Club_K,O5,Perdu_J)</f>
        <v>1</v>
      </c>
      <c r="U5" s="20">
        <v>0</v>
      </c>
      <c r="V5" s="20">
        <f>SUMIF(Club_B,O5,Score_F)+SUMIF(Club_K,O5,Score_G)</f>
        <v>62</v>
      </c>
      <c r="W5" s="20">
        <f>SUMIF(Club_B,O5,Score_G)+SUMIF(Club_K,O5,Score_F)</f>
        <v>36</v>
      </c>
      <c r="X5" s="21">
        <f>V5/W5</f>
        <v>1.7222222222222223</v>
      </c>
    </row>
    <row r="6" spans="1:24" ht="19.5" thickBot="1">
      <c r="A6" s="22">
        <v>4</v>
      </c>
      <c r="B6" s="23" t="str">
        <f>'PHASE 2 POULES'!D21</f>
        <v>AUBENAS-VALS TT 2</v>
      </c>
      <c r="C6" s="23">
        <f>IF(F6="","",IF(F6&gt;G6,1,IF(F6=G6,"",IF(F6&lt;G6,""))))</f>
        <v>1</v>
      </c>
      <c r="D6" s="23">
        <f>IF(F6="","",IF(F6&gt;G6,"",IF(F6=G6,1,IF(F6&lt;G6,""))))</f>
      </c>
      <c r="E6" s="24">
        <f>IF(F6="","",IF(F6&gt;G6,"",IF(F6=G6,"",IF(F6&lt;G6,1))))</f>
      </c>
      <c r="F6" s="25">
        <v>12</v>
      </c>
      <c r="G6" s="26">
        <v>2</v>
      </c>
      <c r="H6" s="27">
        <f>IF(G6="","",IF(G6&gt;F6,1,IF(G6=F6,"",IF(G6&lt;F6,""))))</f>
      </c>
      <c r="I6" s="23">
        <f>IF(G6="","",IF(G6&gt;F6,"",IF(G6=F6,1,IF(G6&lt;F6,""))))</f>
      </c>
      <c r="J6" s="23">
        <f>IF(G6="","",IF(G6&gt;F6,"",IF(G6=F6,"",IF(G6&lt;F6,1))))</f>
        <v>1</v>
      </c>
      <c r="K6" s="23" t="str">
        <f>'PHASE 2 POULES'!D22</f>
        <v>VALENCE-BOURG TT 4</v>
      </c>
      <c r="L6" s="28">
        <v>5</v>
      </c>
      <c r="N6" s="17">
        <v>2</v>
      </c>
      <c r="O6" s="228" t="str">
        <f>'PHASE 2 POULES'!D19</f>
        <v>TOURNON ERTT 1</v>
      </c>
      <c r="P6" s="19">
        <f>(R6*3)+(S6*2)+(T6*1)-U6</f>
        <v>17</v>
      </c>
      <c r="Q6" s="20">
        <f>SUM(R6:U6)</f>
        <v>7</v>
      </c>
      <c r="R6" s="20">
        <f>SUMIF(Club_B,O6,Gagne_C)+SUMIF(Club_K,O6,Gagne_H)</f>
        <v>4</v>
      </c>
      <c r="S6" s="20">
        <f>SUMIF(Club_B,O6,Nul_D)+SUMIF(Club_K,O6,Nul_I)</f>
        <v>2</v>
      </c>
      <c r="T6" s="20">
        <f>SUMIF(Club_B,O6,Perdu_E)+SUMIF(Club_K,O6,Perdu_J)</f>
        <v>1</v>
      </c>
      <c r="U6" s="20">
        <v>0</v>
      </c>
      <c r="V6" s="20">
        <f>SUMIF(Club_B,O6,Score_F)+SUMIF(Club_K,O6,Score_G)</f>
        <v>54</v>
      </c>
      <c r="W6" s="20">
        <f>SUMIF(Club_B,O6,Score_G)+SUMIF(Club_K,O6,Score_F)</f>
        <v>44</v>
      </c>
      <c r="X6" s="21">
        <f>V6/W6</f>
        <v>1.2272727272727273</v>
      </c>
    </row>
    <row r="7" spans="1:24" ht="19.5" thickBot="1">
      <c r="A7" s="29"/>
      <c r="L7" s="29"/>
      <c r="N7" s="17">
        <v>3</v>
      </c>
      <c r="O7" s="18" t="str">
        <f>'PHASE 2 POULES'!D23</f>
        <v>ROMANS ASPTT 6</v>
      </c>
      <c r="P7" s="19">
        <f>(R7*3)+(S7*2)+(T7*1)-U7</f>
        <v>14</v>
      </c>
      <c r="Q7" s="20">
        <f>SUM(R7:U7)</f>
        <v>7</v>
      </c>
      <c r="R7" s="20">
        <f>SUMIF(Club_B,O7,Gagne_C)+SUMIF(Club_K,O7,Gagne_H)</f>
        <v>3</v>
      </c>
      <c r="S7" s="20">
        <f>SUMIF(Club_B,O7,Nul_D)+SUMIF(Club_K,O7,Nul_I)</f>
        <v>1</v>
      </c>
      <c r="T7" s="20">
        <f>SUMIF(Club_B,O7,Perdu_E)+SUMIF(Club_K,O7,Perdu_J)</f>
        <v>3</v>
      </c>
      <c r="U7" s="20">
        <v>0</v>
      </c>
      <c r="V7" s="20">
        <f>SUMIF(Club_B,O7,Score_F)+SUMIF(Club_K,O7,Score_G)</f>
        <v>51</v>
      </c>
      <c r="W7" s="20">
        <f>SUMIF(Club_B,O7,Score_G)+SUMIF(Club_K,O7,Score_F)</f>
        <v>47</v>
      </c>
      <c r="X7" s="21">
        <f>V7/W7</f>
        <v>1.0851063829787233</v>
      </c>
    </row>
    <row r="8" spans="1:24" ht="19.5" thickBot="1">
      <c r="A8" s="212" t="s">
        <v>139</v>
      </c>
      <c r="B8" s="213"/>
      <c r="C8" s="31" t="s">
        <v>118</v>
      </c>
      <c r="D8" s="31" t="s">
        <v>119</v>
      </c>
      <c r="E8" s="32" t="s">
        <v>120</v>
      </c>
      <c r="F8" s="214" t="s">
        <v>121</v>
      </c>
      <c r="G8" s="215"/>
      <c r="H8" s="33" t="s">
        <v>118</v>
      </c>
      <c r="I8" s="31" t="s">
        <v>119</v>
      </c>
      <c r="J8" s="31" t="s">
        <v>120</v>
      </c>
      <c r="K8" s="216">
        <f>PRA!K8</f>
        <v>44597</v>
      </c>
      <c r="L8" s="217"/>
      <c r="N8" s="17">
        <v>4</v>
      </c>
      <c r="O8" s="18" t="str">
        <f>'PHASE 2 POULES'!D21</f>
        <v>AUBENAS-VALS TT 2</v>
      </c>
      <c r="P8" s="19">
        <f>(R8*3)+(S8*2)+(T8*1)-U8</f>
        <v>14</v>
      </c>
      <c r="Q8" s="20">
        <f>SUM(R8:U8)</f>
        <v>7</v>
      </c>
      <c r="R8" s="20">
        <f>SUMIF(Club_B,O8,Gagne_C)+SUMIF(Club_K,O8,Gagne_H)</f>
        <v>3</v>
      </c>
      <c r="S8" s="20">
        <f>SUMIF(Club_B,O8,Nul_D)+SUMIF(Club_K,O8,Nul_I)</f>
        <v>1</v>
      </c>
      <c r="T8" s="20">
        <f>SUMIF(Club_B,O8,Perdu_E)+SUMIF(Club_K,O8,Perdu_J)</f>
        <v>3</v>
      </c>
      <c r="U8" s="20">
        <v>0</v>
      </c>
      <c r="V8" s="20">
        <f>SUMIF(Club_B,O8,Score_F)+SUMIF(Club_K,O8,Score_G)</f>
        <v>49</v>
      </c>
      <c r="W8" s="20">
        <f>SUMIF(Club_B,O8,Score_G)+SUMIF(Club_K,O8,Score_F)</f>
        <v>49</v>
      </c>
      <c r="X8" s="21">
        <f>V8/W8</f>
        <v>1</v>
      </c>
    </row>
    <row r="9" spans="1:24" ht="18.75">
      <c r="A9" s="5">
        <v>7</v>
      </c>
      <c r="B9" s="6" t="str">
        <f>+K4</f>
        <v>TT POUZINOIS 3</v>
      </c>
      <c r="C9" s="6">
        <f>IF(F9="","",IF(F9&gt;G9,1,IF(F9=G9,"",IF(F9&lt;G9,""))))</f>
      </c>
      <c r="D9" s="6">
        <f>IF(F9="","",IF(F9&gt;G9,"",IF(F9=G9,1,IF(F9&lt;G9,""))))</f>
      </c>
      <c r="E9" s="7">
        <f>IF(F9="","",IF(F9&gt;G9,"",IF(F9=G9,"",IF(F9&lt;G9,1))))</f>
        <v>1</v>
      </c>
      <c r="F9" s="8">
        <v>6</v>
      </c>
      <c r="G9" s="9">
        <v>8</v>
      </c>
      <c r="H9" s="10">
        <f>IF(G9="","",IF(G9&gt;F9,1,IF(G9=F9,"",IF(G9&lt;F9,""))))</f>
        <v>1</v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AIRE PING 2</v>
      </c>
      <c r="L9" s="11">
        <v>1</v>
      </c>
      <c r="N9" s="17">
        <v>5</v>
      </c>
      <c r="O9" s="18" t="str">
        <f>'PHASE 2 POULES'!D25</f>
        <v>T.T. TRICASTIN 2</v>
      </c>
      <c r="P9" s="19">
        <f>(R9*3)+(S9*2)+(T9*1)-U9</f>
        <v>13</v>
      </c>
      <c r="Q9" s="20">
        <f>SUM(R9:U9)</f>
        <v>7</v>
      </c>
      <c r="R9" s="20">
        <f>SUMIF(Club_B,O9,Gagne_C)+SUMIF(Club_K,O9,Gagne_H)</f>
        <v>3</v>
      </c>
      <c r="S9" s="20">
        <f>SUMIF(Club_B,O9,Nul_D)+SUMIF(Club_K,O9,Nul_I)</f>
        <v>0</v>
      </c>
      <c r="T9" s="20">
        <f>SUMIF(Club_B,O9,Perdu_E)+SUMIF(Club_K,O9,Perdu_J)</f>
        <v>4</v>
      </c>
      <c r="U9" s="20">
        <v>0</v>
      </c>
      <c r="V9" s="20">
        <f>SUMIF(Club_B,O9,Score_F)+SUMIF(Club_K,O9,Score_G)</f>
        <v>51</v>
      </c>
      <c r="W9" s="20">
        <f>SUMIF(Club_B,O9,Score_G)+SUMIF(Club_K,O9,Score_F)</f>
        <v>47</v>
      </c>
      <c r="X9" s="21">
        <f>V9/W9</f>
        <v>1.0851063829787233</v>
      </c>
    </row>
    <row r="10" spans="1:24" ht="18" customHeight="1">
      <c r="A10" s="5">
        <v>6</v>
      </c>
      <c r="B10" s="6" t="str">
        <f>+K5</f>
        <v>ROMANS ASPTT 6</v>
      </c>
      <c r="C10" s="6">
        <f>IF(F10="","",IF(F10&gt;G10,1,IF(F10=G10,"",IF(F10&lt;G10,""))))</f>
      </c>
      <c r="D10" s="6">
        <f>IF(F10="","",IF(F10&gt;G10,"",IF(F10=G10,1,IF(F10&lt;G10,""))))</f>
        <v>1</v>
      </c>
      <c r="E10" s="7">
        <f>IF(F10="","",IF(F10&gt;G10,"",IF(F10=G10,"",IF(F10&lt;G10,1))))</f>
      </c>
      <c r="F10" s="12">
        <v>7</v>
      </c>
      <c r="G10" s="13">
        <v>7</v>
      </c>
      <c r="H10" s="10">
        <f>IF(G10="","",IF(G10&gt;F10,1,IF(G10=F10,"",IF(G10&lt;F10,""))))</f>
      </c>
      <c r="I10" s="6">
        <f>IF(G10="","",IF(G10&gt;F10,"",IF(G10=F10,1,IF(G10&lt;F10,""))))</f>
        <v>1</v>
      </c>
      <c r="J10" s="6">
        <f>IF(G10="","",IF(G10&gt;F10,"",IF(G10=F10,"",IF(G10&lt;F10,1))))</f>
      </c>
      <c r="K10" s="6" t="str">
        <f>+B4</f>
        <v>TOURNON ERTT 1</v>
      </c>
      <c r="L10" s="11">
        <v>2</v>
      </c>
      <c r="N10" s="17">
        <v>6</v>
      </c>
      <c r="O10" s="18" t="str">
        <f>'PHASE 2 POULES'!D22</f>
        <v>VALENCE-BOURG TT 4</v>
      </c>
      <c r="P10" s="19">
        <f>(R10*3)+(S10*2)+(T10*1)-U10</f>
        <v>13</v>
      </c>
      <c r="Q10" s="20">
        <f>SUM(R10:U10)</f>
        <v>7</v>
      </c>
      <c r="R10" s="20">
        <f>SUMIF(Club_B,O10,Gagne_C)+SUMIF(Club_K,O10,Gagne_H)</f>
        <v>3</v>
      </c>
      <c r="S10" s="20">
        <f>SUMIF(Club_B,O10,Nul_D)+SUMIF(Club_K,O10,Nul_I)</f>
        <v>0</v>
      </c>
      <c r="T10" s="20">
        <f>SUMIF(Club_B,O10,Perdu_E)+SUMIF(Club_K,O10,Perdu_J)</f>
        <v>4</v>
      </c>
      <c r="U10" s="20">
        <v>0</v>
      </c>
      <c r="V10" s="20">
        <f>SUMIF(Club_B,O10,Score_F)+SUMIF(Club_K,O10,Score_G)</f>
        <v>38</v>
      </c>
      <c r="W10" s="20">
        <f>SUMIF(Club_B,O10,Score_G)+SUMIF(Club_K,O10,Score_F)</f>
        <v>60</v>
      </c>
      <c r="X10" s="21">
        <f>V10/W10</f>
        <v>0.6333333333333333</v>
      </c>
    </row>
    <row r="11" spans="1:24" ht="18.75">
      <c r="A11" s="5">
        <v>5</v>
      </c>
      <c r="B11" s="6" t="str">
        <f>+K6</f>
        <v>VALENCE-BOURG TT 4</v>
      </c>
      <c r="C11" s="6">
        <f>IF(F11="","",IF(F11&gt;G11,1,IF(F11=G11,"",IF(F11&lt;G11,""))))</f>
        <v>1</v>
      </c>
      <c r="D11" s="6">
        <f>IF(F11="","",IF(F11&gt;G11,"",IF(F11=G11,1,IF(F11&lt;G11,""))))</f>
      </c>
      <c r="E11" s="7">
        <f>IF(F11="","",IF(F11&gt;G11,"",IF(F11=G11,"",IF(F11&lt;G11,1))))</f>
      </c>
      <c r="F11" s="12">
        <v>11</v>
      </c>
      <c r="G11" s="13">
        <v>3</v>
      </c>
      <c r="H11" s="10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  <v>1</v>
      </c>
      <c r="K11" s="6" t="str">
        <f>+B5</f>
        <v>MONTELIMAR TT 3</v>
      </c>
      <c r="L11" s="11">
        <v>3</v>
      </c>
      <c r="N11" s="17">
        <v>7</v>
      </c>
      <c r="O11" s="228" t="str">
        <f>'PHASE 2 POULES'!D24</f>
        <v>TT POUZINOIS 3</v>
      </c>
      <c r="P11" s="19">
        <f>(R11*3)+(S11*2)+(T11*1)-U11</f>
        <v>12</v>
      </c>
      <c r="Q11" s="20">
        <f>SUM(R11:U11)</f>
        <v>7</v>
      </c>
      <c r="R11" s="20">
        <f>SUMIF(Club_B,O11,Gagne_C)+SUMIF(Club_K,O11,Gagne_H)</f>
        <v>2</v>
      </c>
      <c r="S11" s="20">
        <f>SUMIF(Club_B,O11,Nul_D)+SUMIF(Club_K,O11,Nul_I)</f>
        <v>1</v>
      </c>
      <c r="T11" s="20">
        <f>SUMIF(Club_B,O11,Perdu_E)+SUMIF(Club_K,O11,Perdu_J)</f>
        <v>4</v>
      </c>
      <c r="U11" s="20">
        <v>0</v>
      </c>
      <c r="V11" s="20">
        <f>SUMIF(Club_B,O11,Score_F)+SUMIF(Club_K,O11,Score_G)</f>
        <v>46</v>
      </c>
      <c r="W11" s="20">
        <f>SUMIF(Club_B,O11,Score_G)+SUMIF(Club_K,O11,Score_F)</f>
        <v>52</v>
      </c>
      <c r="X11" s="21">
        <f>V11/W11</f>
        <v>0.8846153846153846</v>
      </c>
    </row>
    <row r="12" spans="1:24" ht="19.5" thickBot="1">
      <c r="A12" s="22">
        <v>8</v>
      </c>
      <c r="B12" s="23" t="str">
        <f>+K3</f>
        <v>T.T. TRICASTIN 2</v>
      </c>
      <c r="C12" s="23">
        <f>IF(F12="","",IF(F12&gt;G12,1,IF(F12=G12,"",IF(F12&lt;G12,""))))</f>
        <v>1</v>
      </c>
      <c r="D12" s="23">
        <f>IF(F12="","",IF(F12&gt;G12,"",IF(F12=G12,1,IF(F12&lt;G12,""))))</f>
      </c>
      <c r="E12" s="24">
        <f>IF(F12="","",IF(F12&gt;G12,"",IF(F12=G12,"",IF(F12&lt;G12,1))))</f>
      </c>
      <c r="F12" s="25">
        <v>10</v>
      </c>
      <c r="G12" s="26">
        <v>4</v>
      </c>
      <c r="H12" s="27">
        <f>IF(G12="","",IF(G12&gt;F12,1,IF(G12=F12,"",IF(G12&lt;F12,""))))</f>
      </c>
      <c r="I12" s="23">
        <f>IF(G12="","",IF(G12&gt;F12,"",IF(G12=F12,1,IF(G12&lt;F12,""))))</f>
      </c>
      <c r="J12" s="23">
        <f>IF(G12="","",IF(G12&gt;F12,"",IF(G12=F12,"",IF(G12&lt;F12,1))))</f>
        <v>1</v>
      </c>
      <c r="K12" s="23" t="str">
        <f>+B6</f>
        <v>AUBENAS-VALS TT 2</v>
      </c>
      <c r="L12" s="28">
        <v>4</v>
      </c>
      <c r="N12" s="34">
        <v>8</v>
      </c>
      <c r="O12" s="235" t="str">
        <f>'PHASE 2 POULES'!D20</f>
        <v>MONTELIMAR TT 3</v>
      </c>
      <c r="P12" s="36">
        <f>(R12*3)+(S12*2)+(T12*1)-U12</f>
        <v>11</v>
      </c>
      <c r="Q12" s="37">
        <f>SUM(R12:U12)</f>
        <v>7</v>
      </c>
      <c r="R12" s="37">
        <f>SUMIF(Club_B,O12,Gagne_C)+SUMIF(Club_K,O12,Gagne_H)</f>
        <v>1</v>
      </c>
      <c r="S12" s="37">
        <f>SUMIF(Club_B,O12,Nul_D)+SUMIF(Club_K,O12,Nul_I)</f>
        <v>2</v>
      </c>
      <c r="T12" s="37">
        <f>SUMIF(Club_B,O12,Perdu_E)+SUMIF(Club_K,O12,Perdu_J)</f>
        <v>4</v>
      </c>
      <c r="U12" s="37">
        <v>0</v>
      </c>
      <c r="V12" s="37">
        <f>SUMIF(Club_B,O12,Score_F)+SUMIF(Club_K,O12,Score_G)</f>
        <v>41</v>
      </c>
      <c r="W12" s="37">
        <f>SUMIF(Club_B,O12,Score_G)+SUMIF(Club_K,O12,Score_F)</f>
        <v>57</v>
      </c>
      <c r="X12" s="38">
        <f>V12/W12</f>
        <v>0.7192982456140351</v>
      </c>
    </row>
    <row r="13" spans="1:24" ht="19.5" thickBot="1">
      <c r="A13" s="39"/>
      <c r="K13" s="2"/>
      <c r="L13" s="39"/>
      <c r="N13" s="40"/>
      <c r="O13" s="41"/>
      <c r="P13" s="42"/>
      <c r="Q13" s="43"/>
      <c r="R13" s="43"/>
      <c r="S13" s="43"/>
      <c r="T13" s="43"/>
      <c r="U13" s="43"/>
      <c r="V13" s="43"/>
      <c r="W13" s="43"/>
      <c r="X13" s="43"/>
    </row>
    <row r="14" spans="1:16" ht="19.5" thickBot="1">
      <c r="A14" s="212" t="s">
        <v>140</v>
      </c>
      <c r="B14" s="213"/>
      <c r="C14" s="31" t="s">
        <v>118</v>
      </c>
      <c r="D14" s="31" t="s">
        <v>119</v>
      </c>
      <c r="E14" s="32" t="s">
        <v>120</v>
      </c>
      <c r="F14" s="214" t="s">
        <v>121</v>
      </c>
      <c r="G14" s="215"/>
      <c r="H14" s="33" t="s">
        <v>118</v>
      </c>
      <c r="I14" s="31" t="s">
        <v>119</v>
      </c>
      <c r="J14" s="31" t="s">
        <v>120</v>
      </c>
      <c r="K14" s="216">
        <f>PRA!K14</f>
        <v>44625</v>
      </c>
      <c r="L14" s="217"/>
      <c r="P14" s="42"/>
    </row>
    <row r="15" spans="1:20" ht="18.75">
      <c r="A15" s="5">
        <v>1</v>
      </c>
      <c r="B15" s="6" t="str">
        <f>+B3</f>
        <v>AIRE PING 2</v>
      </c>
      <c r="C15" s="6">
        <f>IF(F15="","",IF(F15&gt;G15,1,IF(F15=G15,"",IF(F15&lt;G15,""))))</f>
        <v>1</v>
      </c>
      <c r="D15" s="6">
        <f>IF(F15="","",IF(F15&gt;G15,"",IF(F15=G15,1,IF(F15&lt;G15,""))))</f>
      </c>
      <c r="E15" s="7">
        <f>IF(F15="","",IF(F15&gt;G15,"",IF(F15=G15,"",IF(F15&lt;G15,1))))</f>
      </c>
      <c r="F15" s="8">
        <v>11</v>
      </c>
      <c r="G15" s="9">
        <v>3</v>
      </c>
      <c r="H15" s="10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  <v>1</v>
      </c>
      <c r="K15" s="6" t="str">
        <f>+K5</f>
        <v>ROMANS ASPTT 6</v>
      </c>
      <c r="L15" s="11">
        <v>6</v>
      </c>
      <c r="O15" s="2" t="s">
        <v>134</v>
      </c>
      <c r="P15" s="44">
        <v>3</v>
      </c>
      <c r="S15" s="234" t="s">
        <v>153</v>
      </c>
      <c r="T15" s="234"/>
    </row>
    <row r="16" spans="1:22" ht="18.75">
      <c r="A16" s="5">
        <v>2</v>
      </c>
      <c r="B16" s="6" t="str">
        <f>+B4</f>
        <v>TOURNON ERTT 1</v>
      </c>
      <c r="C16" s="6">
        <f>IF(F16="","",IF(F16&gt;G16,1,IF(F16=G16,"",IF(F16&lt;G16,""))))</f>
        <v>1</v>
      </c>
      <c r="D16" s="6">
        <f>IF(F16="","",IF(F16&gt;G16,"",IF(F16=G16,1,IF(F16&lt;G16,""))))</f>
      </c>
      <c r="E16" s="7">
        <f>IF(F16="","",IF(F16&gt;G16,"",IF(F16=G16,"",IF(F16&lt;G16,1))))</f>
      </c>
      <c r="F16" s="12">
        <v>10</v>
      </c>
      <c r="G16" s="13">
        <v>4</v>
      </c>
      <c r="H16" s="10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  <v>1</v>
      </c>
      <c r="K16" s="6" t="str">
        <f>+K6</f>
        <v>VALENCE-BOURG TT 4</v>
      </c>
      <c r="L16" s="11">
        <v>5</v>
      </c>
      <c r="O16" s="2" t="s">
        <v>135</v>
      </c>
      <c r="P16" s="44">
        <v>2</v>
      </c>
      <c r="S16" s="233" t="s">
        <v>156</v>
      </c>
      <c r="T16" s="233"/>
      <c r="U16" s="233"/>
      <c r="V16" s="233"/>
    </row>
    <row r="17" spans="1:21" ht="18.75">
      <c r="A17" s="5">
        <v>3</v>
      </c>
      <c r="B17" s="6" t="str">
        <f>+B5</f>
        <v>MONTELIMAR TT 3</v>
      </c>
      <c r="C17" s="6">
        <f>IF(F17="","",IF(F17&gt;G17,1,IF(F17=G17,"",IF(F17&lt;G17,""))))</f>
      </c>
      <c r="D17" s="6">
        <f>IF(F17="","",IF(F17&gt;G17,"",IF(F17=G17,1,IF(F17&lt;G17,""))))</f>
        <v>1</v>
      </c>
      <c r="E17" s="7">
        <f>IF(F17="","",IF(F17&gt;G17,"",IF(F17=G17,"",IF(F17&lt;G17,1))))</f>
      </c>
      <c r="F17" s="12">
        <v>7</v>
      </c>
      <c r="G17" s="13">
        <v>7</v>
      </c>
      <c r="H17" s="10">
        <f>IF(G17="","",IF(G17&gt;F17,1,IF(G17=F17,"",IF(G17&lt;F17,""))))</f>
      </c>
      <c r="I17" s="6">
        <f>IF(G17="","",IF(G17&gt;F17,"",IF(G17=F17,1,IF(G17&lt;F17,""))))</f>
        <v>1</v>
      </c>
      <c r="J17" s="6">
        <f>IF(G17="","",IF(G17&gt;F17,"",IF(G17=F17,"",IF(G17&lt;F17,1))))</f>
      </c>
      <c r="K17" s="6" t="str">
        <f>+B6</f>
        <v>AUBENAS-VALS TT 2</v>
      </c>
      <c r="L17" s="11">
        <v>4</v>
      </c>
      <c r="O17" s="2" t="s">
        <v>136</v>
      </c>
      <c r="P17" s="44">
        <v>1</v>
      </c>
      <c r="S17" s="239" t="s">
        <v>157</v>
      </c>
      <c r="T17" s="239"/>
      <c r="U17" s="239"/>
    </row>
    <row r="18" spans="1:12" ht="19.5" thickBot="1">
      <c r="A18" s="22">
        <v>8</v>
      </c>
      <c r="B18" s="23" t="str">
        <f>+K3</f>
        <v>T.T. TRICASTIN 2</v>
      </c>
      <c r="C18" s="23">
        <f>IF(F18="","",IF(F18&gt;G18,1,IF(F18=G18,"",IF(F18&lt;G18,""))))</f>
        <v>1</v>
      </c>
      <c r="D18" s="23">
        <f>IF(F18="","",IF(F18&gt;G18,"",IF(F18=G18,1,IF(F18&lt;G18,""))))</f>
      </c>
      <c r="E18" s="24">
        <f>IF(F18="","",IF(F18&gt;G18,"",IF(F18=G18,"",IF(F18&lt;G18,1))))</f>
      </c>
      <c r="F18" s="25">
        <v>11</v>
      </c>
      <c r="G18" s="26">
        <v>3</v>
      </c>
      <c r="H18" s="27">
        <f>IF(G18="","",IF(G18&gt;F18,1,IF(G18=F18,"",IF(G18&lt;F18,""))))</f>
      </c>
      <c r="I18" s="23">
        <f>IF(G18="","",IF(G18&gt;F18,"",IF(G18=F18,1,IF(G18&lt;F18,""))))</f>
      </c>
      <c r="J18" s="23">
        <f>IF(G18="","",IF(G18&gt;F18,"",IF(G18=F18,"",IF(G18&lt;F18,1))))</f>
        <v>1</v>
      </c>
      <c r="K18" s="23" t="str">
        <f>+K4</f>
        <v>TT POUZINOIS 3</v>
      </c>
      <c r="L18" s="28">
        <v>7</v>
      </c>
    </row>
    <row r="19" spans="1:24" ht="19.5" thickBot="1">
      <c r="A19" s="39"/>
      <c r="K19" s="2"/>
      <c r="L19" s="39"/>
      <c r="O19" s="218" t="s">
        <v>137</v>
      </c>
      <c r="P19" s="219"/>
      <c r="Q19" s="219"/>
      <c r="R19" s="220"/>
      <c r="S19" s="227">
        <f ca="1">TODAY()</f>
        <v>44689</v>
      </c>
      <c r="T19" s="219"/>
      <c r="U19" s="219"/>
      <c r="V19" s="219"/>
      <c r="W19" s="219"/>
      <c r="X19" s="220"/>
    </row>
    <row r="20" spans="1:24" ht="19.5" thickBot="1">
      <c r="A20" s="212" t="s">
        <v>141</v>
      </c>
      <c r="B20" s="213"/>
      <c r="C20" s="31" t="s">
        <v>118</v>
      </c>
      <c r="D20" s="31" t="s">
        <v>119</v>
      </c>
      <c r="E20" s="32" t="s">
        <v>120</v>
      </c>
      <c r="F20" s="214" t="s">
        <v>121</v>
      </c>
      <c r="G20" s="215"/>
      <c r="H20" s="33" t="s">
        <v>118</v>
      </c>
      <c r="I20" s="31" t="s">
        <v>119</v>
      </c>
      <c r="J20" s="31" t="s">
        <v>120</v>
      </c>
      <c r="K20" s="216">
        <f>PRA!K20</f>
        <v>44632</v>
      </c>
      <c r="L20" s="217"/>
      <c r="O20" s="221"/>
      <c r="P20" s="222"/>
      <c r="Q20" s="222"/>
      <c r="R20" s="223"/>
      <c r="S20" s="222"/>
      <c r="T20" s="222"/>
      <c r="U20" s="222"/>
      <c r="V20" s="222"/>
      <c r="W20" s="222"/>
      <c r="X20" s="223"/>
    </row>
    <row r="21" spans="1:24" ht="18.75" customHeight="1">
      <c r="A21" s="5">
        <v>5</v>
      </c>
      <c r="B21" s="6" t="str">
        <f>+K6</f>
        <v>VALENCE-BOURG TT 4</v>
      </c>
      <c r="C21" s="6">
        <f>IF(F21="","",IF(F21&gt;G21,1,IF(F21=G21,"",IF(F21&lt;G21,""))))</f>
      </c>
      <c r="D21" s="6">
        <f>IF(F21="","",IF(F21&gt;G21,"",IF(F21=G21,1,IF(F21&lt;G21,""))))</f>
      </c>
      <c r="E21" s="7">
        <f>IF(F21="","",IF(F21&gt;G21,"",IF(F21=G21,"",IF(F21&lt;G21,1))))</f>
        <v>1</v>
      </c>
      <c r="F21" s="8">
        <v>2</v>
      </c>
      <c r="G21" s="9">
        <v>12</v>
      </c>
      <c r="H21" s="10">
        <f>IF(G21="","",IF(G21&gt;F21,1,IF(G21=F21,"",IF(G21&lt;F21,""))))</f>
        <v>1</v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AIRE PING 2</v>
      </c>
      <c r="L21" s="11">
        <v>1</v>
      </c>
      <c r="O21" s="221"/>
      <c r="P21" s="222"/>
      <c r="Q21" s="222"/>
      <c r="R21" s="223"/>
      <c r="S21" s="222"/>
      <c r="T21" s="222"/>
      <c r="U21" s="222"/>
      <c r="V21" s="222"/>
      <c r="W21" s="222"/>
      <c r="X21" s="223"/>
    </row>
    <row r="22" spans="1:24" ht="18.75" customHeight="1">
      <c r="A22" s="5">
        <v>4</v>
      </c>
      <c r="B22" s="6" t="str">
        <f>+B6</f>
        <v>AUBENAS-VALS TT 2</v>
      </c>
      <c r="C22" s="6">
        <f>IF(F22="","",IF(F22&gt;G22,1,IF(F22=G22,"",IF(F22&lt;G22,""))))</f>
      </c>
      <c r="D22" s="6">
        <f>IF(F22="","",IF(F22&gt;G22,"",IF(F22=G22,1,IF(F22&lt;G22,""))))</f>
      </c>
      <c r="E22" s="7">
        <f>IF(F22="","",IF(F22&gt;G22,"",IF(F22=G22,"",IF(F22&lt;G22,1))))</f>
        <v>1</v>
      </c>
      <c r="F22" s="12">
        <v>6</v>
      </c>
      <c r="G22" s="13">
        <v>8</v>
      </c>
      <c r="H22" s="10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TOURNON ERTT 1</v>
      </c>
      <c r="L22" s="11">
        <v>2</v>
      </c>
      <c r="O22" s="221"/>
      <c r="P22" s="222"/>
      <c r="Q22" s="222"/>
      <c r="R22" s="223"/>
      <c r="S22" s="222"/>
      <c r="T22" s="222"/>
      <c r="U22" s="222"/>
      <c r="V22" s="222"/>
      <c r="W22" s="222"/>
      <c r="X22" s="223"/>
    </row>
    <row r="23" spans="1:24" ht="18.75" customHeight="1" thickBot="1">
      <c r="A23" s="5">
        <v>3</v>
      </c>
      <c r="B23" s="6" t="str">
        <f>+B5</f>
        <v>MONTELIMAR TT 3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7">
        <f>IF(F23="","",IF(F23&gt;G23,"",IF(F23=G23,"",IF(F23&lt;G23,1))))</f>
      </c>
      <c r="F23" s="12">
        <v>8</v>
      </c>
      <c r="G23" s="13">
        <v>6</v>
      </c>
      <c r="H23" s="10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+K3</f>
        <v>T.T. TRICASTIN 2</v>
      </c>
      <c r="L23" s="11">
        <v>8</v>
      </c>
      <c r="O23" s="224"/>
      <c r="P23" s="225"/>
      <c r="Q23" s="225"/>
      <c r="R23" s="226"/>
      <c r="S23" s="225"/>
      <c r="T23" s="225"/>
      <c r="U23" s="225"/>
      <c r="V23" s="225"/>
      <c r="W23" s="225"/>
      <c r="X23" s="226"/>
    </row>
    <row r="24" spans="1:12" ht="19.5" customHeight="1" thickBot="1">
      <c r="A24" s="22">
        <v>6</v>
      </c>
      <c r="B24" s="45" t="str">
        <f>+K5</f>
        <v>ROMANS ASPTT 6</v>
      </c>
      <c r="C24" s="23">
        <f>IF(F24="","",IF(F24&gt;G24,1,IF(F24=G24,"",IF(F24&lt;G24,""))))</f>
      </c>
      <c r="D24" s="23">
        <f>IF(F24="","",IF(F24&gt;G24,"",IF(F24=G24,1,IF(F24&lt;G24,""))))</f>
      </c>
      <c r="E24" s="24">
        <f>IF(F24="","",IF(F24&gt;G24,"",IF(F24=G24,"",IF(F24&lt;G24,1))))</f>
        <v>1</v>
      </c>
      <c r="F24" s="25">
        <v>4</v>
      </c>
      <c r="G24" s="26">
        <v>10</v>
      </c>
      <c r="H24" s="27">
        <f>IF(G24="","",IF(G24&gt;F24,1,IF(G24=F24,"",IF(G24&lt;F24,""))))</f>
        <v>1</v>
      </c>
      <c r="I24" s="23">
        <f>IF(G24="","",IF(G24&gt;F24,"",IF(G24=F24,1,IF(G24&lt;F24,""))))</f>
      </c>
      <c r="J24" s="23">
        <f>IF(G24="","",IF(G24&gt;F24,"",IF(G24=F24,"",IF(G24&lt;F24,1))))</f>
      </c>
      <c r="K24" s="45" t="str">
        <f>+K4</f>
        <v>TT POUZINOIS 3</v>
      </c>
      <c r="L24" s="28">
        <v>7</v>
      </c>
    </row>
    <row r="25" spans="1:12" ht="19.5" customHeight="1" thickBot="1">
      <c r="A25" s="39"/>
      <c r="K25" s="2"/>
      <c r="L25" s="39"/>
    </row>
    <row r="26" spans="1:12" ht="18.75" customHeight="1" thickBot="1">
      <c r="A26" s="212" t="s">
        <v>142</v>
      </c>
      <c r="B26" s="213"/>
      <c r="C26" s="31" t="s">
        <v>118</v>
      </c>
      <c r="D26" s="31" t="s">
        <v>119</v>
      </c>
      <c r="E26" s="32" t="s">
        <v>120</v>
      </c>
      <c r="F26" s="214" t="s">
        <v>121</v>
      </c>
      <c r="G26" s="215"/>
      <c r="H26" s="33" t="s">
        <v>118</v>
      </c>
      <c r="I26" s="31" t="s">
        <v>119</v>
      </c>
      <c r="J26" s="31" t="s">
        <v>120</v>
      </c>
      <c r="K26" s="216">
        <f>PRA!K26</f>
        <v>44646</v>
      </c>
      <c r="L26" s="217"/>
    </row>
    <row r="27" spans="1:12" ht="18.75" customHeight="1">
      <c r="A27" s="5">
        <v>1</v>
      </c>
      <c r="B27" s="6" t="str">
        <f>+K21</f>
        <v>AIRE PING 2</v>
      </c>
      <c r="C27" s="6">
        <f>IF(F27="","",IF(F27&gt;G27,1,IF(F27=G27,"",IF(F27&lt;G27,""))))</f>
      </c>
      <c r="D27" s="6">
        <f>IF(F27="","",IF(F27&gt;G27,"",IF(F27=G27,1,IF(F27&lt;G27,""))))</f>
      </c>
      <c r="E27" s="7">
        <f>IF(F27="","",IF(F27&gt;G27,"",IF(F27=G27,"",IF(F27&lt;G27,1))))</f>
        <v>1</v>
      </c>
      <c r="F27" s="8">
        <v>5</v>
      </c>
      <c r="G27" s="9">
        <v>9</v>
      </c>
      <c r="H27" s="10">
        <f>IF(G27="","",IF(G27&gt;F27,1,IF(G27=F27,"",IF(G27&lt;F27,""))))</f>
        <v>1</v>
      </c>
      <c r="I27" s="6">
        <f>IF(G27="","",IF(G27&gt;F27,"",IF(G27=F27,1,IF(G27&lt;F27,""))))</f>
      </c>
      <c r="J27" s="6">
        <f>IF(G27="","",IF(G27&gt;F27,"",IF(G27=F27,"",IF(G27&lt;F27,1))))</f>
      </c>
      <c r="K27" s="6" t="str">
        <f>+B22</f>
        <v>AUBENAS-VALS TT 2</v>
      </c>
      <c r="L27" s="11">
        <v>4</v>
      </c>
    </row>
    <row r="28" spans="1:12" ht="18.75" customHeight="1">
      <c r="A28" s="5">
        <v>2</v>
      </c>
      <c r="B28" s="6" t="str">
        <f>+K22</f>
        <v>TOURNON ERTT 1</v>
      </c>
      <c r="C28" s="6">
        <f>IF(F28="","",IF(F28&gt;G28,1,IF(F28=G28,"",IF(F28&lt;G28,""))))</f>
        <v>1</v>
      </c>
      <c r="D28" s="6">
        <f>IF(F28="","",IF(F28&gt;G28,"",IF(F28=G28,1,IF(F28&lt;G28,""))))</f>
      </c>
      <c r="E28" s="7">
        <f>IF(F28="","",IF(F28&gt;G28,"",IF(F28=G28,"",IF(F28&lt;G28,1))))</f>
      </c>
      <c r="F28" s="12">
        <v>8</v>
      </c>
      <c r="G28" s="13">
        <v>6</v>
      </c>
      <c r="H28" s="10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  <v>1</v>
      </c>
      <c r="K28" s="6" t="str">
        <f>+B23</f>
        <v>MONTELIMAR TT 3</v>
      </c>
      <c r="L28" s="11">
        <v>3</v>
      </c>
    </row>
    <row r="29" spans="1:12" ht="19.5" customHeight="1">
      <c r="A29" s="5">
        <v>7</v>
      </c>
      <c r="B29" s="6" t="str">
        <f>+K24</f>
        <v>TT POUZINOIS 3</v>
      </c>
      <c r="C29" s="6">
        <f>IF(F29="","",IF(F29&gt;G29,1,IF(F29=G29,"",IF(F29&lt;G29,""))))</f>
      </c>
      <c r="D29" s="6">
        <f>IF(F29="","",IF(F29&gt;G29,"",IF(F29=G29,1,IF(F29&lt;G29,""))))</f>
      </c>
      <c r="E29" s="7">
        <f>IF(F29="","",IF(F29&gt;G29,"",IF(F29=G29,"",IF(F29&lt;G29,1))))</f>
        <v>1</v>
      </c>
      <c r="F29" s="12">
        <v>6</v>
      </c>
      <c r="G29" s="13">
        <v>8</v>
      </c>
      <c r="H29" s="10">
        <f>IF(G29="","",IF(G29&gt;F29,1,IF(G29=F29,"",IF(G29&lt;F29,""))))</f>
        <v>1</v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VALENCE-BOURG TT 4</v>
      </c>
      <c r="L29" s="11">
        <v>5</v>
      </c>
    </row>
    <row r="30" spans="1:12" ht="19.5" thickBot="1">
      <c r="A30" s="22">
        <v>8</v>
      </c>
      <c r="B30" s="23" t="str">
        <f>+K23</f>
        <v>T.T. TRICASTIN 2</v>
      </c>
      <c r="C30" s="23">
        <f>IF(F30="","",IF(F30&gt;G30,1,IF(F30=G30,"",IF(F30&lt;G30,""))))</f>
      </c>
      <c r="D30" s="23">
        <f>IF(F30="","",IF(F30&gt;G30,"",IF(F30=G30,1,IF(F30&lt;G30,""))))</f>
      </c>
      <c r="E30" s="24">
        <f>IF(F30="","",IF(F30&gt;G30,"",IF(F30=G30,"",IF(F30&lt;G30,1))))</f>
        <v>1</v>
      </c>
      <c r="F30" s="25">
        <v>3</v>
      </c>
      <c r="G30" s="26">
        <v>11</v>
      </c>
      <c r="H30" s="27">
        <f>IF(G30="","",IF(G30&gt;F30,1,IF(G30=F30,"",IF(G30&lt;F30,""))))</f>
        <v>1</v>
      </c>
      <c r="I30" s="23">
        <f>IF(G30="","",IF(G30&gt;F30,"",IF(G30=F30,1,IF(G30&lt;F30,""))))</f>
      </c>
      <c r="J30" s="23">
        <f>IF(G30="","",IF(G30&gt;F30,"",IF(G30=F30,"",IF(G30&lt;F30,1))))</f>
      </c>
      <c r="K30" s="23" t="str">
        <f>+B24</f>
        <v>ROMANS ASPTT 6</v>
      </c>
      <c r="L30" s="28">
        <v>6</v>
      </c>
    </row>
    <row r="31" spans="1:12" ht="19.5" thickBot="1">
      <c r="A31" s="39"/>
      <c r="K31" s="2"/>
      <c r="L31" s="39"/>
    </row>
    <row r="32" spans="1:12" ht="19.5" thickBot="1">
      <c r="A32" s="212" t="s">
        <v>143</v>
      </c>
      <c r="B32" s="213"/>
      <c r="C32" s="31" t="s">
        <v>118</v>
      </c>
      <c r="D32" s="31" t="s">
        <v>119</v>
      </c>
      <c r="E32" s="32" t="s">
        <v>120</v>
      </c>
      <c r="F32" s="214" t="s">
        <v>121</v>
      </c>
      <c r="G32" s="215"/>
      <c r="H32" s="33" t="s">
        <v>118</v>
      </c>
      <c r="I32" s="31" t="s">
        <v>119</v>
      </c>
      <c r="J32" s="31" t="s">
        <v>120</v>
      </c>
      <c r="K32" s="216">
        <f>PRA!K32</f>
        <v>44660</v>
      </c>
      <c r="L32" s="217"/>
    </row>
    <row r="33" spans="1:12" ht="18.75">
      <c r="A33" s="5">
        <v>3</v>
      </c>
      <c r="B33" s="6" t="str">
        <f>K28</f>
        <v>MONTELIMAR TT 3</v>
      </c>
      <c r="C33" s="6">
        <f>IF(F33="","",IF(F33&gt;G33,1,IF(F33=G33,"",IF(F33&lt;G33,""))))</f>
      </c>
      <c r="D33" s="6">
        <f>IF(F33="","",IF(F33&gt;G33,"",IF(F33=G33,1,IF(F33&lt;G33,""))))</f>
      </c>
      <c r="E33" s="7">
        <f>IF(F33="","",IF(F33&gt;G33,"",IF(F33=G33,"",IF(F33&lt;G33,1))))</f>
        <v>1</v>
      </c>
      <c r="F33" s="8">
        <v>5</v>
      </c>
      <c r="G33" s="9">
        <v>9</v>
      </c>
      <c r="H33" s="10">
        <f>IF(G33="","",IF(G33&gt;F33,1,IF(G33=F33,"",IF(G33&lt;F33,""))))</f>
        <v>1</v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AIRE PING 2</v>
      </c>
      <c r="L33" s="11">
        <v>1</v>
      </c>
    </row>
    <row r="34" spans="1:12" ht="18.75" customHeight="1">
      <c r="A34" s="5">
        <v>5</v>
      </c>
      <c r="B34" s="6" t="str">
        <f>K29</f>
        <v>VALENCE-BOURG TT 4</v>
      </c>
      <c r="C34" s="6">
        <f>IF(F34="","",IF(F34&gt;G34,1,IF(F34=G34,"",IF(F34&lt;G34,""))))</f>
        <v>1</v>
      </c>
      <c r="D34" s="6">
        <f>IF(F34="","",IF(F34&gt;G34,"",IF(F34=G34,1,IF(F34&lt;G34,""))))</f>
      </c>
      <c r="E34" s="7">
        <f>IF(F34="","",IF(F34&gt;G34,"",IF(F34=G34,"",IF(F34&lt;G34,1))))</f>
      </c>
      <c r="F34" s="12">
        <v>8</v>
      </c>
      <c r="G34" s="13">
        <v>6</v>
      </c>
      <c r="H34" s="10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  <v>1</v>
      </c>
      <c r="K34" s="46" t="str">
        <f>+K30</f>
        <v>ROMANS ASPTT 6</v>
      </c>
      <c r="L34" s="11">
        <v>6</v>
      </c>
    </row>
    <row r="35" spans="1:12" ht="18.75" customHeight="1">
      <c r="A35" s="5">
        <v>4</v>
      </c>
      <c r="B35" s="6" t="str">
        <f>+K27</f>
        <v>AUBENAS-VALS TT 2</v>
      </c>
      <c r="C35" s="6">
        <f>IF(F35="","",IF(F35&gt;G35,1,IF(F35=G35,"",IF(F35&lt;G35,""))))</f>
        <v>1</v>
      </c>
      <c r="D35" s="6">
        <f>IF(F35="","",IF(F35&gt;G35,"",IF(F35=G35,1,IF(F35&lt;G35,""))))</f>
      </c>
      <c r="E35" s="7">
        <f>IF(F35="","",IF(F35&gt;G35,"",IF(F35=G35,"",IF(F35&lt;G35,1))))</f>
      </c>
      <c r="F35" s="12">
        <v>8</v>
      </c>
      <c r="G35" s="13">
        <v>6</v>
      </c>
      <c r="H35" s="10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  <v>1</v>
      </c>
      <c r="K35" s="6" t="str">
        <f>+B29</f>
        <v>TT POUZINOIS 3</v>
      </c>
      <c r="L35" s="11">
        <v>7</v>
      </c>
    </row>
    <row r="36" spans="1:12" ht="19.5" customHeight="1" thickBot="1">
      <c r="A36" s="22">
        <v>2</v>
      </c>
      <c r="B36" s="23" t="str">
        <f>B28</f>
        <v>TOURNON ERTT 1</v>
      </c>
      <c r="C36" s="23">
        <f>IF(F36="","",IF(F36&gt;G36,1,IF(F36=G36,"",IF(F36&lt;G36,""))))</f>
        <v>1</v>
      </c>
      <c r="D36" s="23">
        <f>IF(F36="","",IF(F36&gt;G36,"",IF(F36=G36,1,IF(F36&lt;G36,""))))</f>
      </c>
      <c r="E36" s="24">
        <f>IF(F36="","",IF(F36&gt;G36,"",IF(F36=G36,"",IF(F36&lt;G36,1))))</f>
      </c>
      <c r="F36" s="25">
        <v>8</v>
      </c>
      <c r="G36" s="26">
        <v>6</v>
      </c>
      <c r="H36" s="27">
        <f>IF(G36="","",IF(G36&gt;F36,1,IF(G36=F36,"",IF(G36&lt;F36,""))))</f>
      </c>
      <c r="I36" s="23">
        <f>IF(G36="","",IF(G36&gt;F36,"",IF(G36=F36,1,IF(G36&lt;F36,""))))</f>
      </c>
      <c r="J36" s="23">
        <f>IF(G36="","",IF(G36&gt;F36,"",IF(G36=F36,"",IF(G36&lt;F36,1))))</f>
        <v>1</v>
      </c>
      <c r="K36" s="23" t="str">
        <f>+B30</f>
        <v>T.T. TRICASTIN 2</v>
      </c>
      <c r="L36" s="28">
        <v>8</v>
      </c>
    </row>
    <row r="37" spans="1:12" ht="19.5" thickBot="1">
      <c r="A37" s="39"/>
      <c r="K37" s="2"/>
      <c r="L37" s="39"/>
    </row>
    <row r="38" spans="1:12" ht="19.5" thickBot="1">
      <c r="A38" s="212" t="s">
        <v>144</v>
      </c>
      <c r="B38" s="213"/>
      <c r="C38" s="31" t="s">
        <v>118</v>
      </c>
      <c r="D38" s="31" t="s">
        <v>119</v>
      </c>
      <c r="E38" s="32" t="s">
        <v>120</v>
      </c>
      <c r="F38" s="214" t="s">
        <v>121</v>
      </c>
      <c r="G38" s="215"/>
      <c r="H38" s="33" t="s">
        <v>118</v>
      </c>
      <c r="I38" s="31" t="s">
        <v>119</v>
      </c>
      <c r="J38" s="31" t="s">
        <v>120</v>
      </c>
      <c r="K38" s="216">
        <f>PRA!K38</f>
        <v>44688</v>
      </c>
      <c r="L38" s="217"/>
    </row>
    <row r="39" spans="1:12" ht="18.75">
      <c r="A39" s="5">
        <v>1</v>
      </c>
      <c r="B39" s="6" t="str">
        <f>+K33</f>
        <v>AIRE PING 2</v>
      </c>
      <c r="C39" s="6">
        <f>IF(F39="","",IF(F39&gt;G39,1,IF(F39=G39,"",IF(F39&lt;G39,""))))</f>
      </c>
      <c r="D39" s="6">
        <f>IF(F39="","",IF(F39&gt;G39,"",IF(F39=G39,1,IF(F39&lt;G39,""))))</f>
        <v>1</v>
      </c>
      <c r="E39" s="7">
        <f>IF(F39="","",IF(F39&gt;G39,"",IF(F39=G39,"",IF(F39&lt;G39,1))))</f>
      </c>
      <c r="F39" s="8">
        <v>7</v>
      </c>
      <c r="G39" s="9">
        <v>7</v>
      </c>
      <c r="H39" s="10">
        <f>IF(G39="","",IF(G39&gt;F39,1,IF(G39=F39,"",IF(G39&lt;F39,""))))</f>
      </c>
      <c r="I39" s="6">
        <f>IF(G39="","",IF(G39&gt;F39,"",IF(G39=F39,1,IF(G39&lt;F39,""))))</f>
        <v>1</v>
      </c>
      <c r="J39" s="6">
        <f>IF(G39="","",IF(G39&gt;F39,"",IF(G39=F39,"",IF(G39&lt;F39,1))))</f>
      </c>
      <c r="K39" s="6" t="str">
        <f>+B36</f>
        <v>TOURNON ERTT 1</v>
      </c>
      <c r="L39" s="11">
        <v>2</v>
      </c>
    </row>
    <row r="40" spans="1:12" ht="18.75">
      <c r="A40" s="5">
        <v>6</v>
      </c>
      <c r="B40" s="6" t="str">
        <f>+K34</f>
        <v>ROMANS ASPTT 6</v>
      </c>
      <c r="C40" s="6">
        <f>IF(F40="","",IF(F40&gt;G40,1,IF(F40=G40,"",IF(F40&lt;G40,""))))</f>
        <v>1</v>
      </c>
      <c r="D40" s="6">
        <f>IF(F40="","",IF(F40&gt;G40,"",IF(F40=G40,1,IF(F40&lt;G40,""))))</f>
      </c>
      <c r="E40" s="7">
        <f>IF(F40="","",IF(F40&gt;G40,"",IF(F40=G40,"",IF(F40&lt;G40,1))))</f>
      </c>
      <c r="F40" s="12">
        <v>11</v>
      </c>
      <c r="G40" s="13">
        <v>3</v>
      </c>
      <c r="H40" s="10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  <v>1</v>
      </c>
      <c r="K40" s="6" t="str">
        <f>+B35</f>
        <v>AUBENAS-VALS TT 2</v>
      </c>
      <c r="L40" s="11">
        <v>4</v>
      </c>
    </row>
    <row r="41" spans="1:12" ht="18.75">
      <c r="A41" s="5">
        <v>7</v>
      </c>
      <c r="B41" s="47" t="str">
        <f>+K35</f>
        <v>TT POUZINOIS 3</v>
      </c>
      <c r="C41" s="6">
        <f>IF(F41="","",IF(F41&gt;G41,1,IF(F41=G41,"",IF(F41&lt;G41,""))))</f>
      </c>
      <c r="D41" s="6">
        <f>IF(F41="","",IF(F41&gt;G41,"",IF(F41=G41,1,IF(F41&lt;G41,""))))</f>
        <v>1</v>
      </c>
      <c r="E41" s="7">
        <f>IF(F41="","",IF(F41&gt;G41,"",IF(F41=G41,"",IF(F41&lt;G41,1))))</f>
      </c>
      <c r="F41" s="12">
        <v>7</v>
      </c>
      <c r="G41" s="13">
        <v>7</v>
      </c>
      <c r="H41" s="10">
        <f>IF(G41="","",IF(G41&gt;F41,1,IF(G41=F41,"",IF(G41&lt;F41,""))))</f>
      </c>
      <c r="I41" s="6">
        <f>IF(G41="","",IF(G41&gt;F41,"",IF(G41=F41,1,IF(G41&lt;F41,""))))</f>
        <v>1</v>
      </c>
      <c r="J41" s="6">
        <f>IF(G41="","",IF(G41&gt;F41,"",IF(G41=F41,"",IF(G41&lt;F41,1))))</f>
      </c>
      <c r="K41" s="47" t="str">
        <f>B5</f>
        <v>MONTELIMAR TT 3</v>
      </c>
      <c r="L41" s="11">
        <v>3</v>
      </c>
    </row>
    <row r="42" spans="1:12" ht="19.5" thickBot="1">
      <c r="A42" s="22">
        <v>8</v>
      </c>
      <c r="B42" s="23" t="str">
        <f>+K36</f>
        <v>T.T. TRICASTIN 2</v>
      </c>
      <c r="C42" s="23">
        <f>IF(F42="","",IF(F42&gt;G42,1,IF(F42=G42,"",IF(F42&lt;G42,""))))</f>
        <v>1</v>
      </c>
      <c r="D42" s="23">
        <f>IF(F42="","",IF(F42&gt;G42,"",IF(F42=G42,1,IF(F42&lt;G42,""))))</f>
      </c>
      <c r="E42" s="24">
        <f>IF(F42="","",IF(F42&gt;G42,"",IF(F42=G42,"",IF(F42&lt;G42,1))))</f>
      </c>
      <c r="F42" s="25">
        <v>11</v>
      </c>
      <c r="G42" s="26">
        <v>3</v>
      </c>
      <c r="H42" s="27">
        <f>IF(G42="","",IF(G42&gt;F42,1,IF(G42=F42,"",IF(G42&lt;F42,""))))</f>
      </c>
      <c r="I42" s="23">
        <f>IF(G42="","",IF(G42&gt;F42,"",IF(G42=F42,1,IF(G42&lt;F42,""))))</f>
      </c>
      <c r="J42" s="23">
        <f>IF(G42="","",IF(G42&gt;F42,"",IF(G42=F42,"",IF(G42&lt;F42,1))))</f>
        <v>1</v>
      </c>
      <c r="K42" s="23" t="str">
        <f>K6</f>
        <v>VALENCE-BOURG TT 4</v>
      </c>
      <c r="L42" s="28">
        <v>5</v>
      </c>
    </row>
  </sheetData>
  <sheetProtection/>
  <mergeCells count="33">
    <mergeCell ref="S15:T15"/>
    <mergeCell ref="S16:V16"/>
    <mergeCell ref="S17:U17"/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43:E65536">
    <cfRule type="cellIs" priority="21" dxfId="130" operator="equal" stopIfTrue="1">
      <formula>"PORT * "</formula>
    </cfRule>
  </conditionalFormatting>
  <conditionalFormatting sqref="F43:F65536">
    <cfRule type="cellIs" priority="22" dxfId="3" operator="greaterThan" stopIfTrue="1">
      <formula>20</formula>
    </cfRule>
  </conditionalFormatting>
  <conditionalFormatting sqref="B43:B65536">
    <cfRule type="cellIs" priority="23" dxfId="131" operator="equal" stopIfTrue="1">
      <formula>"PORT ST PERE 1"</formula>
    </cfRule>
  </conditionalFormatting>
  <conditionalFormatting sqref="K43:K65536 O1 O24:O65536 O3:O18">
    <cfRule type="cellIs" priority="24" dxfId="7" operator="equal" stopIfTrue="1">
      <formula>"PORT ST PERE 1"</formula>
    </cfRule>
  </conditionalFormatting>
  <conditionalFormatting sqref="O19">
    <cfRule type="cellIs" priority="16" dxfId="7" operator="equal" stopIfTrue="1">
      <formula>"PORT ST PERE 1"</formula>
    </cfRule>
  </conditionalFormatting>
  <conditionalFormatting sqref="C2:E32 C37:E42">
    <cfRule type="cellIs" priority="8" dxfId="130" operator="equal" stopIfTrue="1">
      <formula>"PORT * "</formula>
    </cfRule>
  </conditionalFormatting>
  <conditionalFormatting sqref="F2 F7 F13 F19 F25 F31:F32 F37:F38">
    <cfRule type="cellIs" priority="9" dxfId="3" operator="greaterThan" stopIfTrue="1">
      <formula>20</formula>
    </cfRule>
  </conditionalFormatting>
  <conditionalFormatting sqref="B9:B13 B15:B19 B21:B25 B27:B31 B35:B37 B39:B42 B3:B7">
    <cfRule type="cellIs" priority="10" dxfId="131" operator="equal" stopIfTrue="1">
      <formula>"PORT ST PERE 1"</formula>
    </cfRule>
  </conditionalFormatting>
  <conditionalFormatting sqref="K2:K42">
    <cfRule type="cellIs" priority="11" dxfId="7" operator="equal" stopIfTrue="1">
      <formula>"PORT ST PERE 1"</formula>
    </cfRule>
  </conditionalFormatting>
  <conditionalFormatting sqref="F8">
    <cfRule type="cellIs" priority="7" dxfId="3" operator="greaterThan" stopIfTrue="1">
      <formula>20</formula>
    </cfRule>
  </conditionalFormatting>
  <conditionalFormatting sqref="F26">
    <cfRule type="cellIs" priority="4" dxfId="3" operator="greaterThan" stopIfTrue="1">
      <formula>20</formula>
    </cfRule>
  </conditionalFormatting>
  <conditionalFormatting sqref="F14">
    <cfRule type="cellIs" priority="6" dxfId="3" operator="greaterThan" stopIfTrue="1">
      <formula>20</formula>
    </cfRule>
  </conditionalFormatting>
  <conditionalFormatting sqref="F20">
    <cfRule type="cellIs" priority="5" dxfId="3" operator="greaterThan" stopIfTrue="1">
      <formula>20</formula>
    </cfRule>
  </conditionalFormatting>
  <conditionalFormatting sqref="B33">
    <cfRule type="cellIs" priority="3" dxfId="130" operator="equal" stopIfTrue="1">
      <formula>"PORT * "</formula>
    </cfRule>
  </conditionalFormatting>
  <conditionalFormatting sqref="B34">
    <cfRule type="cellIs" priority="2" dxfId="130" operator="equal" stopIfTrue="1">
      <formula>"PORT * "</formula>
    </cfRule>
  </conditionalFormatting>
  <conditionalFormatting sqref="C33:E36">
    <cfRule type="cellIs" priority="1" dxfId="13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59" r:id="rId1"/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X42"/>
  <sheetViews>
    <sheetView showGridLines="0" zoomScale="75" zoomScaleNormal="75" zoomScalePageLayoutView="0" workbookViewId="0" topLeftCell="A1">
      <selection activeCell="T14" sqref="T14:W16"/>
    </sheetView>
  </sheetViews>
  <sheetFormatPr defaultColWidth="11.421875" defaultRowHeight="15"/>
  <cols>
    <col min="1" max="1" width="2.7109375" style="2" bestFit="1" customWidth="1"/>
    <col min="2" max="2" width="33.28125" style="2" bestFit="1" customWidth="1"/>
    <col min="3" max="3" width="3.421875" style="2" bestFit="1" customWidth="1"/>
    <col min="4" max="4" width="3.28125" style="2" bestFit="1" customWidth="1"/>
    <col min="5" max="5" width="3.00390625" style="2" bestFit="1" customWidth="1"/>
    <col min="6" max="7" width="4.7109375" style="2" customWidth="1"/>
    <col min="8" max="8" width="3.421875" style="2" bestFit="1" customWidth="1"/>
    <col min="9" max="9" width="3.28125" style="2" bestFit="1" customWidth="1"/>
    <col min="10" max="10" width="3.00390625" style="2" bestFit="1" customWidth="1"/>
    <col min="11" max="11" width="33.28125" style="30" bestFit="1" customWidth="1"/>
    <col min="12" max="12" width="2.7109375" style="2" bestFit="1" customWidth="1"/>
    <col min="13" max="13" width="19.57421875" style="1" bestFit="1" customWidth="1"/>
    <col min="14" max="14" width="7.28125" style="2" bestFit="1" customWidth="1"/>
    <col min="15" max="15" width="33.28125" style="2" bestFit="1" customWidth="1"/>
    <col min="16" max="16" width="8.57421875" style="3" bestFit="1" customWidth="1"/>
    <col min="17" max="17" width="8.00390625" style="2" bestFit="1" customWidth="1"/>
    <col min="18" max="18" width="10.140625" style="2" bestFit="1" customWidth="1"/>
    <col min="19" max="19" width="6.57421875" style="2" bestFit="1" customWidth="1"/>
    <col min="20" max="20" width="9.421875" style="2" bestFit="1" customWidth="1"/>
    <col min="21" max="21" width="6.421875" style="2" bestFit="1" customWidth="1"/>
    <col min="22" max="22" width="7.00390625" style="2" bestFit="1" customWidth="1"/>
    <col min="23" max="23" width="9.421875" style="2" bestFit="1" customWidth="1"/>
    <col min="24" max="24" width="10.421875" style="2" bestFit="1" customWidth="1"/>
    <col min="25" max="16384" width="11.421875" style="2" customWidth="1"/>
  </cols>
  <sheetData>
    <row r="1" spans="1:12" ht="30" customHeight="1" thickBot="1">
      <c r="A1" s="194" t="s">
        <v>147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24" ht="18" customHeight="1" thickBot="1">
      <c r="A2" s="197" t="s">
        <v>138</v>
      </c>
      <c r="B2" s="198"/>
      <c r="C2" s="4" t="s">
        <v>118</v>
      </c>
      <c r="D2" s="4" t="s">
        <v>119</v>
      </c>
      <c r="E2" s="4" t="s">
        <v>120</v>
      </c>
      <c r="F2" s="199" t="s">
        <v>121</v>
      </c>
      <c r="G2" s="200"/>
      <c r="H2" s="4" t="s">
        <v>118</v>
      </c>
      <c r="I2" s="4" t="s">
        <v>119</v>
      </c>
      <c r="J2" s="4" t="s">
        <v>120</v>
      </c>
      <c r="K2" s="201">
        <f>PRA!K2</f>
        <v>44583</v>
      </c>
      <c r="L2" s="202"/>
      <c r="N2" s="203" t="str">
        <f>+PRA!N2</f>
        <v>CLASSEMENTS </v>
      </c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4" ht="18" customHeight="1">
      <c r="A3" s="5">
        <v>1</v>
      </c>
      <c r="B3" s="6" t="str">
        <f>'PHASE 2 POULES'!B29</f>
        <v>MONTELIER 4</v>
      </c>
      <c r="C3" s="6">
        <f>IF(F3="","",IF(F3&gt;G3,1,IF(F3=G3,"",IF(F3&lt;G3,""))))</f>
      </c>
      <c r="D3" s="6">
        <f>IF(F3="","",IF(F3&gt;G3,"",IF(F3=G3,1,IF(F3&lt;G3,""))))</f>
      </c>
      <c r="E3" s="7">
        <f>IF(F3="","",IF(F3&gt;G3,"",IF(F3=G3,"",IF(F3&lt;G3,1))))</f>
        <v>1</v>
      </c>
      <c r="F3" s="8">
        <v>6</v>
      </c>
      <c r="G3" s="9">
        <v>8</v>
      </c>
      <c r="H3" s="10">
        <f>IF(G3="","",IF(G3&gt;F3,1,IF(G3=F3,"",IF(G3&lt;F3,""))))</f>
        <v>1</v>
      </c>
      <c r="I3" s="6">
        <f>IF(G3="","",IF(G3&gt;F3,"",IF(G3=F3,1,IF(G3&lt;F3,""))))</f>
      </c>
      <c r="J3" s="6">
        <f>IF(G3="","",IF(G3&gt;F3,"",IF(G3=F3,"",IF(G3&lt;F3,1))))</f>
      </c>
      <c r="K3" s="6" t="str">
        <f>'PHASE 2 POULES'!B36</f>
        <v>AIRE PING 4</v>
      </c>
      <c r="L3" s="11">
        <v>8</v>
      </c>
      <c r="N3" s="206" t="s">
        <v>122</v>
      </c>
      <c r="O3" s="208" t="s">
        <v>123</v>
      </c>
      <c r="P3" s="208" t="s">
        <v>124</v>
      </c>
      <c r="Q3" s="210" t="s">
        <v>125</v>
      </c>
      <c r="R3" s="210"/>
      <c r="S3" s="210"/>
      <c r="T3" s="210"/>
      <c r="U3" s="210"/>
      <c r="V3" s="210" t="s">
        <v>124</v>
      </c>
      <c r="W3" s="210"/>
      <c r="X3" s="211"/>
    </row>
    <row r="4" spans="1:24" ht="18.75">
      <c r="A4" s="5">
        <v>2</v>
      </c>
      <c r="B4" s="6" t="str">
        <f>'PHASE 2 POULES'!B30</f>
        <v>MANTHES TT 5</v>
      </c>
      <c r="C4" s="6">
        <f>IF(F4="","",IF(F4&gt;G4,1,IF(F4=G4,"",IF(F4&lt;G4,""))))</f>
      </c>
      <c r="D4" s="6">
        <f>IF(F4="","",IF(F4&gt;G4,"",IF(F4=G4,1,IF(F4&lt;G4,""))))</f>
      </c>
      <c r="E4" s="7">
        <f>IF(F4="","",IF(F4&gt;G4,"",IF(F4=G4,"",IF(F4&lt;G4,1))))</f>
        <v>1</v>
      </c>
      <c r="F4" s="12">
        <v>3</v>
      </c>
      <c r="G4" s="13">
        <v>11</v>
      </c>
      <c r="H4" s="10">
        <f>IF(G4="","",IF(G4&gt;F4,1,IF(G4=F4,"",IF(G4&lt;F4,""))))</f>
        <v>1</v>
      </c>
      <c r="I4" s="6">
        <f>IF(G4="","",IF(G4&gt;F4,"",IF(G4=F4,1,IF(G4&lt;F4,""))))</f>
      </c>
      <c r="J4" s="6">
        <f>IF(G4="","",IF(G4&gt;F4,"",IF(G4=F4,"",IF(G4&lt;F4,1))))</f>
      </c>
      <c r="K4" s="6" t="str">
        <f>'PHASE 2 POULES'!B35</f>
        <v>TT POUZINOIS 4</v>
      </c>
      <c r="L4" s="11">
        <v>7</v>
      </c>
      <c r="N4" s="207"/>
      <c r="O4" s="209"/>
      <c r="P4" s="209"/>
      <c r="Q4" s="164" t="s">
        <v>126</v>
      </c>
      <c r="R4" s="164" t="s">
        <v>127</v>
      </c>
      <c r="S4" s="15" t="s">
        <v>128</v>
      </c>
      <c r="T4" s="15" t="s">
        <v>129</v>
      </c>
      <c r="U4" s="15" t="s">
        <v>130</v>
      </c>
      <c r="V4" s="164" t="s">
        <v>131</v>
      </c>
      <c r="W4" s="164" t="s">
        <v>132</v>
      </c>
      <c r="X4" s="16" t="s">
        <v>133</v>
      </c>
    </row>
    <row r="5" spans="1:24" ht="18.75">
      <c r="A5" s="5">
        <v>3</v>
      </c>
      <c r="B5" s="6" t="str">
        <f>'PHASE 2 POULES'!B31</f>
        <v>LE CHEYLARD TT 2</v>
      </c>
      <c r="C5" s="6">
        <f>IF(F5="","",IF(F5&gt;G5,1,IF(F5=G5,"",IF(F5&lt;G5,""))))</f>
        <v>1</v>
      </c>
      <c r="D5" s="6">
        <f>IF(F5="","",IF(F5&gt;G5,"",IF(F5=G5,1,IF(F5&lt;G5,""))))</f>
      </c>
      <c r="E5" s="7">
        <f>IF(F5="","",IF(F5&gt;G5,"",IF(F5=G5,"",IF(F5&lt;G5,1))))</f>
      </c>
      <c r="F5" s="12">
        <v>13</v>
      </c>
      <c r="G5" s="13">
        <v>1</v>
      </c>
      <c r="H5" s="10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'PHASE 2 POULES'!B34</f>
        <v>ROMANS ASPTT 8</v>
      </c>
      <c r="L5" s="11">
        <v>6</v>
      </c>
      <c r="N5" s="17">
        <v>1</v>
      </c>
      <c r="O5" s="232" t="str">
        <f>'PHASE 2 POULES'!B31</f>
        <v>LE CHEYLARD TT 2</v>
      </c>
      <c r="P5" s="19">
        <f>(R5*3)+(S5*2)+(T5*1)-U5</f>
        <v>21</v>
      </c>
      <c r="Q5" s="20">
        <f>SUM(R5:U5)</f>
        <v>7</v>
      </c>
      <c r="R5" s="20">
        <f>SUMIF(Club_B,O5,Gagne_C)+SUMIF(Club_K,O5,Gagne_H)</f>
        <v>7</v>
      </c>
      <c r="S5" s="20">
        <f>SUMIF(Club_B,O5,Nul_D)+SUMIF(Club_K,O5,Nul_I)</f>
        <v>0</v>
      </c>
      <c r="T5" s="20">
        <f>SUMIF(Club_B,O5,Perdu_E)+SUMIF(Club_K,O5,Perdu_J)</f>
        <v>0</v>
      </c>
      <c r="U5" s="20">
        <v>0</v>
      </c>
      <c r="V5" s="20">
        <f>SUMIF(Club_B,O5,Score_F)+SUMIF(Club_K,O5,Score_G)</f>
        <v>89</v>
      </c>
      <c r="W5" s="20">
        <f>SUMIF(Club_B,O5,Score_G)+SUMIF(Club_K,O5,Score_F)</f>
        <v>9</v>
      </c>
      <c r="X5" s="21">
        <f>V5/W5</f>
        <v>9.88888888888889</v>
      </c>
    </row>
    <row r="6" spans="1:24" ht="19.5" thickBot="1">
      <c r="A6" s="22">
        <v>4</v>
      </c>
      <c r="B6" s="23" t="str">
        <f>'PHASE 2 POULES'!B32</f>
        <v>PRIVAS SC TT 5</v>
      </c>
      <c r="C6" s="23">
        <f>IF(F6="","",IF(F6&gt;G6,1,IF(F6=G6,"",IF(F6&lt;G6,""))))</f>
      </c>
      <c r="D6" s="23">
        <f>IF(F6="","",IF(F6&gt;G6,"",IF(F6=G6,1,IF(F6&lt;G6,""))))</f>
        <v>1</v>
      </c>
      <c r="E6" s="24">
        <f>IF(F6="","",IF(F6&gt;G6,"",IF(F6=G6,"",IF(F6&lt;G6,1))))</f>
      </c>
      <c r="F6" s="25">
        <v>7</v>
      </c>
      <c r="G6" s="26">
        <v>7</v>
      </c>
      <c r="H6" s="27">
        <f>IF(G6="","",IF(G6&gt;F6,1,IF(G6=F6,"",IF(G6&lt;F6,""))))</f>
      </c>
      <c r="I6" s="23">
        <f>IF(G6="","",IF(G6&gt;F6,"",IF(G6=F6,1,IF(G6&lt;F6,""))))</f>
        <v>1</v>
      </c>
      <c r="J6" s="23">
        <f>IF(G6="","",IF(G6&gt;F6,"",IF(G6=F6,"",IF(G6&lt;F6,1))))</f>
      </c>
      <c r="K6" s="23" t="str">
        <f>'PHASE 2 POULES'!B33</f>
        <v>ANNONAY TTBA 4</v>
      </c>
      <c r="L6" s="28">
        <v>5</v>
      </c>
      <c r="N6" s="17">
        <v>2</v>
      </c>
      <c r="O6" s="228" t="str">
        <f>'PHASE 2 POULES'!B35</f>
        <v>TT POUZINOIS 4</v>
      </c>
      <c r="P6" s="19">
        <f>(R6*3)+(S6*2)+(T6*1)-U6</f>
        <v>19</v>
      </c>
      <c r="Q6" s="20">
        <f>SUM(R6:U6)</f>
        <v>7</v>
      </c>
      <c r="R6" s="20">
        <f>SUMIF(Club_B,O6,Gagne_C)+SUMIF(Club_K,O6,Gagne_H)</f>
        <v>6</v>
      </c>
      <c r="S6" s="20">
        <f>SUMIF(Club_B,O6,Nul_D)+SUMIF(Club_K,O6,Nul_I)</f>
        <v>0</v>
      </c>
      <c r="T6" s="20">
        <f>SUMIF(Club_B,O6,Perdu_E)+SUMIF(Club_K,O6,Perdu_J)</f>
        <v>1</v>
      </c>
      <c r="U6" s="20">
        <v>0</v>
      </c>
      <c r="V6" s="20">
        <f>SUMIF(Club_B,O6,Score_F)+SUMIF(Club_K,O6,Score_G)</f>
        <v>74</v>
      </c>
      <c r="W6" s="20">
        <f>SUMIF(Club_B,O6,Score_G)+SUMIF(Club_K,O6,Score_F)</f>
        <v>24</v>
      </c>
      <c r="X6" s="21">
        <f>V6/W6</f>
        <v>3.0833333333333335</v>
      </c>
    </row>
    <row r="7" spans="1:24" ht="19.5" thickBot="1">
      <c r="A7" s="29"/>
      <c r="L7" s="29"/>
      <c r="N7" s="17">
        <v>3</v>
      </c>
      <c r="O7" s="18" t="str">
        <f>'PHASE 2 POULES'!B29</f>
        <v>MONTELIER 4</v>
      </c>
      <c r="P7" s="19">
        <f>(R7*3)+(S7*2)+(T7*1)-U7</f>
        <v>15</v>
      </c>
      <c r="Q7" s="20">
        <f>SUM(R7:U7)</f>
        <v>7</v>
      </c>
      <c r="R7" s="20">
        <f>SUMIF(Club_B,O7,Gagne_C)+SUMIF(Club_K,O7,Gagne_H)</f>
        <v>4</v>
      </c>
      <c r="S7" s="20">
        <f>SUMIF(Club_B,O7,Nul_D)+SUMIF(Club_K,O7,Nul_I)</f>
        <v>0</v>
      </c>
      <c r="T7" s="20">
        <f>SUMIF(Club_B,O7,Perdu_E)+SUMIF(Club_K,O7,Perdu_J)</f>
        <v>3</v>
      </c>
      <c r="U7" s="20">
        <v>0</v>
      </c>
      <c r="V7" s="20">
        <f>SUMIF(Club_B,O7,Score_F)+SUMIF(Club_K,O7,Score_G)</f>
        <v>56</v>
      </c>
      <c r="W7" s="20">
        <f>SUMIF(Club_B,O7,Score_G)+SUMIF(Club_K,O7,Score_F)</f>
        <v>42</v>
      </c>
      <c r="X7" s="21">
        <f>V7/W7</f>
        <v>1.3333333333333333</v>
      </c>
    </row>
    <row r="8" spans="1:24" ht="19.5" thickBot="1">
      <c r="A8" s="212" t="s">
        <v>139</v>
      </c>
      <c r="B8" s="213"/>
      <c r="C8" s="31" t="s">
        <v>118</v>
      </c>
      <c r="D8" s="31" t="s">
        <v>119</v>
      </c>
      <c r="E8" s="32" t="s">
        <v>120</v>
      </c>
      <c r="F8" s="214" t="s">
        <v>121</v>
      </c>
      <c r="G8" s="215"/>
      <c r="H8" s="33" t="s">
        <v>118</v>
      </c>
      <c r="I8" s="31" t="s">
        <v>119</v>
      </c>
      <c r="J8" s="31" t="s">
        <v>120</v>
      </c>
      <c r="K8" s="216">
        <f>PRA!K8</f>
        <v>44597</v>
      </c>
      <c r="L8" s="217"/>
      <c r="N8" s="17">
        <v>4</v>
      </c>
      <c r="O8" s="18" t="str">
        <f>'PHASE 2 POULES'!B34</f>
        <v>ROMANS ASPTT 8</v>
      </c>
      <c r="P8" s="19">
        <f>(R8*3)+(S8*2)+(T8*1)-U8</f>
        <v>15</v>
      </c>
      <c r="Q8" s="20">
        <f>SUM(R8:U8)</f>
        <v>7</v>
      </c>
      <c r="R8" s="20">
        <f>SUMIF(Club_B,O8,Gagne_C)+SUMIF(Club_K,O8,Gagne_H)</f>
        <v>4</v>
      </c>
      <c r="S8" s="20">
        <f>SUMIF(Club_B,O8,Nul_D)+SUMIF(Club_K,O8,Nul_I)</f>
        <v>0</v>
      </c>
      <c r="T8" s="20">
        <f>SUMIF(Club_B,O8,Perdu_E)+SUMIF(Club_K,O8,Perdu_J)</f>
        <v>3</v>
      </c>
      <c r="U8" s="20">
        <v>0</v>
      </c>
      <c r="V8" s="20">
        <f>SUMIF(Club_B,O8,Score_F)+SUMIF(Club_K,O8,Score_G)</f>
        <v>48</v>
      </c>
      <c r="W8" s="20">
        <f>SUMIF(Club_B,O8,Score_G)+SUMIF(Club_K,O8,Score_F)</f>
        <v>50</v>
      </c>
      <c r="X8" s="21">
        <f>V8/W8</f>
        <v>0.96</v>
      </c>
    </row>
    <row r="9" spans="1:24" ht="18.75">
      <c r="A9" s="5">
        <v>7</v>
      </c>
      <c r="B9" s="6" t="str">
        <f>+K4</f>
        <v>TT POUZINOIS 4</v>
      </c>
      <c r="C9" s="6">
        <f>IF(F9="","",IF(F9&gt;G9,1,IF(F9=G9,"",IF(F9&lt;G9,""))))</f>
        <v>1</v>
      </c>
      <c r="D9" s="6">
        <f>IF(F9="","",IF(F9&gt;G9,"",IF(F9=G9,1,IF(F9&lt;G9,""))))</f>
      </c>
      <c r="E9" s="7">
        <f>IF(F9="","",IF(F9&gt;G9,"",IF(F9=G9,"",IF(F9&lt;G9,1))))</f>
      </c>
      <c r="F9" s="8">
        <v>9</v>
      </c>
      <c r="G9" s="9">
        <v>5</v>
      </c>
      <c r="H9" s="10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MONTELIER 4</v>
      </c>
      <c r="L9" s="11">
        <v>1</v>
      </c>
      <c r="N9" s="17">
        <v>5</v>
      </c>
      <c r="O9" s="18" t="str">
        <f>'PHASE 2 POULES'!B36</f>
        <v>AIRE PING 4</v>
      </c>
      <c r="P9" s="19">
        <f>(R9*3)+(S9*2)+(T9*1)-U9</f>
        <v>12</v>
      </c>
      <c r="Q9" s="20">
        <f>SUM(R9:U9)</f>
        <v>7</v>
      </c>
      <c r="R9" s="20">
        <f>SUMIF(Club_B,O9,Gagne_C)+SUMIF(Club_K,O9,Gagne_H)</f>
        <v>2</v>
      </c>
      <c r="S9" s="20">
        <f>SUMIF(Club_B,O9,Nul_D)+SUMIF(Club_K,O9,Nul_I)</f>
        <v>1</v>
      </c>
      <c r="T9" s="20">
        <f>SUMIF(Club_B,O9,Perdu_E)+SUMIF(Club_K,O9,Perdu_J)</f>
        <v>4</v>
      </c>
      <c r="U9" s="20">
        <v>0</v>
      </c>
      <c r="V9" s="20">
        <f>SUMIF(Club_B,O9,Score_F)+SUMIF(Club_K,O9,Score_G)</f>
        <v>35</v>
      </c>
      <c r="W9" s="20">
        <f>SUMIF(Club_B,O9,Score_G)+SUMIF(Club_K,O9,Score_F)</f>
        <v>63</v>
      </c>
      <c r="X9" s="21">
        <f>V9/W9</f>
        <v>0.5555555555555556</v>
      </c>
    </row>
    <row r="10" spans="1:24" ht="18" customHeight="1">
      <c r="A10" s="5">
        <v>6</v>
      </c>
      <c r="B10" s="6" t="str">
        <f>+K5</f>
        <v>ROMANS ASPTT 8</v>
      </c>
      <c r="C10" s="6">
        <f>IF(F10="","",IF(F10&gt;G10,1,IF(F10=G10,"",IF(F10&lt;G10,""))))</f>
        <v>1</v>
      </c>
      <c r="D10" s="6">
        <f>IF(F10="","",IF(F10&gt;G10,"",IF(F10=G10,1,IF(F10&lt;G10,""))))</f>
      </c>
      <c r="E10" s="7">
        <f>IF(F10="","",IF(F10&gt;G10,"",IF(F10=G10,"",IF(F10&lt;G10,1))))</f>
      </c>
      <c r="F10" s="12">
        <v>14</v>
      </c>
      <c r="G10" s="13">
        <v>0</v>
      </c>
      <c r="H10" s="10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  <v>1</v>
      </c>
      <c r="K10" s="6" t="str">
        <f>+B4</f>
        <v>MANTHES TT 5</v>
      </c>
      <c r="L10" s="11">
        <v>2</v>
      </c>
      <c r="N10" s="17">
        <v>6</v>
      </c>
      <c r="O10" s="18" t="str">
        <f>'PHASE 2 POULES'!B33</f>
        <v>ANNONAY TTBA 4</v>
      </c>
      <c r="P10" s="19">
        <f>(R10*3)+(S10*2)+(T10*1)-U10</f>
        <v>10</v>
      </c>
      <c r="Q10" s="20">
        <f>SUM(R10:U10)</f>
        <v>7</v>
      </c>
      <c r="R10" s="20">
        <f>SUMIF(Club_B,O10,Gagne_C)+SUMIF(Club_K,O10,Gagne_H)</f>
        <v>1</v>
      </c>
      <c r="S10" s="20">
        <f>SUMIF(Club_B,O10,Nul_D)+SUMIF(Club_K,O10,Nul_I)</f>
        <v>1</v>
      </c>
      <c r="T10" s="20">
        <f>SUMIF(Club_B,O10,Perdu_E)+SUMIF(Club_K,O10,Perdu_J)</f>
        <v>5</v>
      </c>
      <c r="U10" s="20">
        <v>0</v>
      </c>
      <c r="V10" s="20">
        <f>SUMIF(Club_B,O10,Score_F)+SUMIF(Club_K,O10,Score_G)</f>
        <v>33</v>
      </c>
      <c r="W10" s="20">
        <f>SUMIF(Club_B,O10,Score_G)+SUMIF(Club_K,O10,Score_F)</f>
        <v>65</v>
      </c>
      <c r="X10" s="21">
        <f>V10/W10</f>
        <v>0.5076923076923077</v>
      </c>
    </row>
    <row r="11" spans="1:24" ht="18.75">
      <c r="A11" s="5">
        <v>5</v>
      </c>
      <c r="B11" s="6" t="str">
        <f>+K6</f>
        <v>ANNONAY TTBA 4</v>
      </c>
      <c r="C11" s="6">
        <f>IF(F11="","",IF(F11&gt;G11,1,IF(F11=G11,"",IF(F11&lt;G11,""))))</f>
      </c>
      <c r="D11" s="6">
        <f>IF(F11="","",IF(F11&gt;G11,"",IF(F11=G11,1,IF(F11&lt;G11,""))))</f>
      </c>
      <c r="E11" s="7">
        <f>IF(F11="","",IF(F11&gt;G11,"",IF(F11=G11,"",IF(F11&lt;G11,1))))</f>
        <v>1</v>
      </c>
      <c r="F11" s="12">
        <v>1</v>
      </c>
      <c r="G11" s="13">
        <v>13</v>
      </c>
      <c r="H11" s="10">
        <f>IF(G11="","",IF(G11&gt;F11,1,IF(G11=F11,"",IF(G11&lt;F11,""))))</f>
        <v>1</v>
      </c>
      <c r="I11" s="6">
        <f>IF(G11="","",IF(G11&gt;F11,"",IF(G11=F11,1,IF(G11&lt;F11,""))))</f>
      </c>
      <c r="J11" s="6">
        <f>IF(G11="","",IF(G11&gt;F11,"",IF(G11=F11,"",IF(G11&lt;F11,1))))</f>
      </c>
      <c r="K11" s="6" t="str">
        <f>+B5</f>
        <v>LE CHEYLARD TT 2</v>
      </c>
      <c r="L11" s="11">
        <v>3</v>
      </c>
      <c r="N11" s="17">
        <v>7</v>
      </c>
      <c r="O11" s="240" t="str">
        <f>'PHASE 2 POULES'!B32</f>
        <v>PRIVAS SC TT 5</v>
      </c>
      <c r="P11" s="19">
        <f>(R11*3)+(S11*2)+(T11*1)-U11</f>
        <v>10</v>
      </c>
      <c r="Q11" s="20">
        <f>SUM(R11:U11)</f>
        <v>7</v>
      </c>
      <c r="R11" s="20">
        <f>SUMIF(Club_B,O11,Gagne_C)+SUMIF(Club_K,O11,Gagne_H)</f>
        <v>1</v>
      </c>
      <c r="S11" s="20">
        <f>SUMIF(Club_B,O11,Nul_D)+SUMIF(Club_K,O11,Nul_I)</f>
        <v>1</v>
      </c>
      <c r="T11" s="20">
        <f>SUMIF(Club_B,O11,Perdu_E)+SUMIF(Club_K,O11,Perdu_J)</f>
        <v>5</v>
      </c>
      <c r="U11" s="20">
        <v>0</v>
      </c>
      <c r="V11" s="20">
        <f>SUMIF(Club_B,O11,Score_F)+SUMIF(Club_K,O11,Score_G)</f>
        <v>27</v>
      </c>
      <c r="W11" s="20">
        <f>SUMIF(Club_B,O11,Score_G)+SUMIF(Club_K,O11,Score_F)</f>
        <v>71</v>
      </c>
      <c r="X11" s="21">
        <f>V11/W11</f>
        <v>0.38028169014084506</v>
      </c>
    </row>
    <row r="12" spans="1:24" ht="19.5" thickBot="1">
      <c r="A12" s="22">
        <v>8</v>
      </c>
      <c r="B12" s="23" t="str">
        <f>+K3</f>
        <v>AIRE PING 4</v>
      </c>
      <c r="C12" s="23">
        <f>IF(F12="","",IF(F12&gt;G12,1,IF(F12=G12,"",IF(F12&lt;G12,""))))</f>
        <v>1</v>
      </c>
      <c r="D12" s="23">
        <f>IF(F12="","",IF(F12&gt;G12,"",IF(F12=G12,1,IF(F12&lt;G12,""))))</f>
      </c>
      <c r="E12" s="24">
        <f>IF(F12="","",IF(F12&gt;G12,"",IF(F12=G12,"",IF(F12&lt;G12,1))))</f>
      </c>
      <c r="F12" s="25">
        <v>10</v>
      </c>
      <c r="G12" s="26">
        <v>4</v>
      </c>
      <c r="H12" s="27">
        <f>IF(G12="","",IF(G12&gt;F12,1,IF(G12=F12,"",IF(G12&lt;F12,""))))</f>
      </c>
      <c r="I12" s="23">
        <f>IF(G12="","",IF(G12&gt;F12,"",IF(G12=F12,1,IF(G12&lt;F12,""))))</f>
      </c>
      <c r="J12" s="23">
        <f>IF(G12="","",IF(G12&gt;F12,"",IF(G12=F12,"",IF(G12&lt;F12,1))))</f>
        <v>1</v>
      </c>
      <c r="K12" s="23" t="str">
        <f>+B6</f>
        <v>PRIVAS SC TT 5</v>
      </c>
      <c r="L12" s="28">
        <v>4</v>
      </c>
      <c r="N12" s="34">
        <v>8</v>
      </c>
      <c r="O12" s="241" t="str">
        <f>'PHASE 2 POULES'!B30</f>
        <v>MANTHES TT 5</v>
      </c>
      <c r="P12" s="36">
        <f>(R12*3)+(S12*2)+(T12*1)-U12</f>
        <v>9</v>
      </c>
      <c r="Q12" s="37">
        <f>SUM(R12:U12)</f>
        <v>8</v>
      </c>
      <c r="R12" s="37">
        <f>SUMIF(Club_B,O12,Gagne_C)+SUMIF(Club_K,O12,Gagne_H)</f>
        <v>1</v>
      </c>
      <c r="S12" s="37">
        <f>SUMIF(Club_B,O12,Nul_D)+SUMIF(Club_K,O12,Nul_I)</f>
        <v>1</v>
      </c>
      <c r="T12" s="37">
        <f>SUMIF(Club_B,O12,Perdu_E)+SUMIF(Club_K,O12,Perdu_J)</f>
        <v>5</v>
      </c>
      <c r="U12" s="37">
        <v>1</v>
      </c>
      <c r="V12" s="37">
        <f>SUMIF(Club_B,O12,Score_F)+SUMIF(Club_K,O12,Score_G)</f>
        <v>30</v>
      </c>
      <c r="W12" s="37">
        <f>SUMIF(Club_B,O12,Score_G)+SUMIF(Club_K,O12,Score_F)</f>
        <v>68</v>
      </c>
      <c r="X12" s="38">
        <f>V12/W12</f>
        <v>0.4411764705882353</v>
      </c>
    </row>
    <row r="13" spans="1:24" ht="19.5" thickBot="1">
      <c r="A13" s="39"/>
      <c r="K13" s="2"/>
      <c r="L13" s="39"/>
      <c r="N13" s="40"/>
      <c r="O13" s="41"/>
      <c r="P13" s="42"/>
      <c r="Q13" s="43"/>
      <c r="R13" s="43"/>
      <c r="S13" s="43"/>
      <c r="T13" s="43"/>
      <c r="U13" s="43"/>
      <c r="V13" s="43"/>
      <c r="W13" s="43"/>
      <c r="X13" s="43"/>
    </row>
    <row r="14" spans="1:21" ht="19.5" thickBot="1">
      <c r="A14" s="212" t="s">
        <v>140</v>
      </c>
      <c r="B14" s="213"/>
      <c r="C14" s="31" t="s">
        <v>118</v>
      </c>
      <c r="D14" s="31" t="s">
        <v>119</v>
      </c>
      <c r="E14" s="32" t="s">
        <v>120</v>
      </c>
      <c r="F14" s="214" t="s">
        <v>121</v>
      </c>
      <c r="G14" s="215"/>
      <c r="H14" s="33" t="s">
        <v>118</v>
      </c>
      <c r="I14" s="31" t="s">
        <v>119</v>
      </c>
      <c r="J14" s="31" t="s">
        <v>120</v>
      </c>
      <c r="K14" s="216">
        <f>PRA!K14</f>
        <v>44625</v>
      </c>
      <c r="L14" s="217"/>
      <c r="P14" s="42"/>
      <c r="T14" s="234" t="s">
        <v>153</v>
      </c>
      <c r="U14" s="234"/>
    </row>
    <row r="15" spans="1:23" ht="18.75">
      <c r="A15" s="5">
        <v>1</v>
      </c>
      <c r="B15" s="6" t="str">
        <f>+B3</f>
        <v>MONTELIER 4</v>
      </c>
      <c r="C15" s="6">
        <f>IF(F15="","",IF(F15&gt;G15,1,IF(F15=G15,"",IF(F15&lt;G15,""))))</f>
        <v>1</v>
      </c>
      <c r="D15" s="6">
        <f>IF(F15="","",IF(F15&gt;G15,"",IF(F15=G15,1,IF(F15&lt;G15,""))))</f>
      </c>
      <c r="E15" s="7">
        <f>IF(F15="","",IF(F15&gt;G15,"",IF(F15=G15,"",IF(F15&lt;G15,1))))</f>
      </c>
      <c r="F15" s="8">
        <v>13</v>
      </c>
      <c r="G15" s="9">
        <v>1</v>
      </c>
      <c r="H15" s="10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  <v>1</v>
      </c>
      <c r="K15" s="6" t="str">
        <f>+K5</f>
        <v>ROMANS ASPTT 8</v>
      </c>
      <c r="L15" s="11">
        <v>6</v>
      </c>
      <c r="O15" s="2" t="s">
        <v>134</v>
      </c>
      <c r="P15" s="44">
        <v>3</v>
      </c>
      <c r="T15" s="233" t="s">
        <v>158</v>
      </c>
      <c r="U15" s="233"/>
      <c r="V15" s="233"/>
      <c r="W15" s="233"/>
    </row>
    <row r="16" spans="1:22" ht="18.75">
      <c r="A16" s="5">
        <v>2</v>
      </c>
      <c r="B16" s="6" t="str">
        <f>+B4</f>
        <v>MANTHES TT 5</v>
      </c>
      <c r="C16" s="6">
        <f>IF(F16="","",IF(F16&gt;G16,1,IF(F16=G16,"",IF(F16&lt;G16,""))))</f>
        <v>1</v>
      </c>
      <c r="D16" s="6">
        <f>IF(F16="","",IF(F16&gt;G16,"",IF(F16=G16,1,IF(F16&lt;G16,""))))</f>
      </c>
      <c r="E16" s="7">
        <f>IF(F16="","",IF(F16&gt;G16,"",IF(F16=G16,"",IF(F16&lt;G16,1))))</f>
      </c>
      <c r="F16" s="12">
        <v>9</v>
      </c>
      <c r="G16" s="13">
        <v>5</v>
      </c>
      <c r="H16" s="10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  <v>1</v>
      </c>
      <c r="K16" s="6" t="str">
        <f>+K6</f>
        <v>ANNONAY TTBA 4</v>
      </c>
      <c r="L16" s="11">
        <v>5</v>
      </c>
      <c r="O16" s="2" t="s">
        <v>135</v>
      </c>
      <c r="P16" s="44">
        <v>2</v>
      </c>
      <c r="T16" s="239" t="s">
        <v>159</v>
      </c>
      <c r="U16" s="239"/>
      <c r="V16" s="239"/>
    </row>
    <row r="17" spans="1:16" ht="18.75">
      <c r="A17" s="5">
        <v>3</v>
      </c>
      <c r="B17" s="6" t="str">
        <f>+B5</f>
        <v>LE CHEYLARD TT 2</v>
      </c>
      <c r="C17" s="6">
        <f>IF(F17="","",IF(F17&gt;G17,1,IF(F17=G17,"",IF(F17&lt;G17,""))))</f>
        <v>1</v>
      </c>
      <c r="D17" s="6">
        <f>IF(F17="","",IF(F17&gt;G17,"",IF(F17=G17,1,IF(F17&lt;G17,""))))</f>
      </c>
      <c r="E17" s="7">
        <f>IF(F17="","",IF(F17&gt;G17,"",IF(F17=G17,"",IF(F17&lt;G17,1))))</f>
      </c>
      <c r="F17" s="12">
        <v>14</v>
      </c>
      <c r="G17" s="13">
        <v>0</v>
      </c>
      <c r="H17" s="10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  <v>1</v>
      </c>
      <c r="K17" s="6" t="str">
        <f>+B6</f>
        <v>PRIVAS SC TT 5</v>
      </c>
      <c r="L17" s="11">
        <v>4</v>
      </c>
      <c r="O17" s="2" t="s">
        <v>136</v>
      </c>
      <c r="P17" s="44">
        <v>1</v>
      </c>
    </row>
    <row r="18" spans="1:12" ht="19.5" thickBot="1">
      <c r="A18" s="22">
        <v>8</v>
      </c>
      <c r="B18" s="23" t="str">
        <f>+K3</f>
        <v>AIRE PING 4</v>
      </c>
      <c r="C18" s="23">
        <f>IF(F18="","",IF(F18&gt;G18,1,IF(F18=G18,"",IF(F18&lt;G18,""))))</f>
      </c>
      <c r="D18" s="23">
        <f>IF(F18="","",IF(F18&gt;G18,"",IF(F18=G18,1,IF(F18&lt;G18,""))))</f>
      </c>
      <c r="E18" s="24">
        <f>IF(F18="","",IF(F18&gt;G18,"",IF(F18=G18,"",IF(F18&lt;G18,1))))</f>
        <v>1</v>
      </c>
      <c r="F18" s="25">
        <v>2</v>
      </c>
      <c r="G18" s="26">
        <v>12</v>
      </c>
      <c r="H18" s="27">
        <f>IF(G18="","",IF(G18&gt;F18,1,IF(G18=F18,"",IF(G18&lt;F18,""))))</f>
        <v>1</v>
      </c>
      <c r="I18" s="23">
        <f>IF(G18="","",IF(G18&gt;F18,"",IF(G18=F18,1,IF(G18&lt;F18,""))))</f>
      </c>
      <c r="J18" s="23">
        <f>IF(G18="","",IF(G18&gt;F18,"",IF(G18=F18,"",IF(G18&lt;F18,1))))</f>
      </c>
      <c r="K18" s="23" t="str">
        <f>+K4</f>
        <v>TT POUZINOIS 4</v>
      </c>
      <c r="L18" s="28">
        <v>7</v>
      </c>
    </row>
    <row r="19" spans="1:24" ht="19.5" thickBot="1">
      <c r="A19" s="39"/>
      <c r="K19" s="2"/>
      <c r="L19" s="39"/>
      <c r="O19" s="218" t="s">
        <v>137</v>
      </c>
      <c r="P19" s="219"/>
      <c r="Q19" s="219"/>
      <c r="R19" s="220"/>
      <c r="S19" s="227">
        <f ca="1">TODAY()</f>
        <v>44689</v>
      </c>
      <c r="T19" s="219"/>
      <c r="U19" s="219"/>
      <c r="V19" s="219"/>
      <c r="W19" s="219"/>
      <c r="X19" s="220"/>
    </row>
    <row r="20" spans="1:24" ht="19.5" thickBot="1">
      <c r="A20" s="212" t="s">
        <v>141</v>
      </c>
      <c r="B20" s="213"/>
      <c r="C20" s="31" t="s">
        <v>118</v>
      </c>
      <c r="D20" s="31" t="s">
        <v>119</v>
      </c>
      <c r="E20" s="32" t="s">
        <v>120</v>
      </c>
      <c r="F20" s="214" t="s">
        <v>121</v>
      </c>
      <c r="G20" s="215"/>
      <c r="H20" s="33" t="s">
        <v>118</v>
      </c>
      <c r="I20" s="31" t="s">
        <v>119</v>
      </c>
      <c r="J20" s="31" t="s">
        <v>120</v>
      </c>
      <c r="K20" s="216">
        <f>PRA!K20</f>
        <v>44632</v>
      </c>
      <c r="L20" s="217"/>
      <c r="O20" s="221"/>
      <c r="P20" s="222"/>
      <c r="Q20" s="222"/>
      <c r="R20" s="223"/>
      <c r="S20" s="222"/>
      <c r="T20" s="222"/>
      <c r="U20" s="222"/>
      <c r="V20" s="222"/>
      <c r="W20" s="222"/>
      <c r="X20" s="223"/>
    </row>
    <row r="21" spans="1:24" ht="18.75" customHeight="1">
      <c r="A21" s="5">
        <v>5</v>
      </c>
      <c r="B21" s="6" t="str">
        <f>+K6</f>
        <v>ANNONAY TTBA 4</v>
      </c>
      <c r="C21" s="6">
        <f>IF(F21="","",IF(F21&gt;G21,1,IF(F21=G21,"",IF(F21&lt;G21,""))))</f>
      </c>
      <c r="D21" s="6">
        <f>IF(F21="","",IF(F21&gt;G21,"",IF(F21=G21,1,IF(F21&lt;G21,""))))</f>
      </c>
      <c r="E21" s="7">
        <f>IF(F21="","",IF(F21&gt;G21,"",IF(F21=G21,"",IF(F21&lt;G21,1))))</f>
        <v>1</v>
      </c>
      <c r="F21" s="8">
        <v>5</v>
      </c>
      <c r="G21" s="9">
        <v>9</v>
      </c>
      <c r="H21" s="10">
        <f>IF(G21="","",IF(G21&gt;F21,1,IF(G21=F21,"",IF(G21&lt;F21,""))))</f>
        <v>1</v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MONTELIER 4</v>
      </c>
      <c r="L21" s="11">
        <v>1</v>
      </c>
      <c r="O21" s="221"/>
      <c r="P21" s="222"/>
      <c r="Q21" s="222"/>
      <c r="R21" s="223"/>
      <c r="S21" s="222"/>
      <c r="T21" s="222"/>
      <c r="U21" s="222"/>
      <c r="V21" s="222"/>
      <c r="W21" s="222"/>
      <c r="X21" s="223"/>
    </row>
    <row r="22" spans="1:24" ht="18.75" customHeight="1">
      <c r="A22" s="5">
        <v>4</v>
      </c>
      <c r="B22" s="6" t="str">
        <f>+B6</f>
        <v>PRIVAS SC TT 5</v>
      </c>
      <c r="C22" s="6">
        <f>IF(F22="","",IF(F22&gt;G22,1,IF(F22=G22,"",IF(F22&lt;G22,""))))</f>
        <v>1</v>
      </c>
      <c r="D22" s="6">
        <f>IF(F22="","",IF(F22&gt;G22,"",IF(F22=G22,1,IF(F22&lt;G22,""))))</f>
      </c>
      <c r="E22" s="7">
        <f>IF(F22="","",IF(F22&gt;G22,"",IF(F22=G22,"",IF(F22&lt;G22,1))))</f>
      </c>
      <c r="F22" s="12">
        <v>10</v>
      </c>
      <c r="G22" s="13">
        <v>4</v>
      </c>
      <c r="H22" s="10">
        <f>IF(G22="","",IF(G22&gt;F22,1,IF(G22=F22,"",IF(G22&lt;F22,""))))</f>
      </c>
      <c r="I22" s="6">
        <f>IF(G22="","",IF(G22&gt;F22,"",IF(G22=F22,1,IF(G22&lt;F22,""))))</f>
      </c>
      <c r="J22" s="6">
        <f>IF(G22="","",IF(G22&gt;F22,"",IF(G22=F22,"",IF(G22&lt;F22,1))))</f>
        <v>1</v>
      </c>
      <c r="K22" s="6" t="str">
        <f>+B4</f>
        <v>MANTHES TT 5</v>
      </c>
      <c r="L22" s="11">
        <v>2</v>
      </c>
      <c r="O22" s="221"/>
      <c r="P22" s="222"/>
      <c r="Q22" s="222"/>
      <c r="R22" s="223"/>
      <c r="S22" s="222"/>
      <c r="T22" s="222"/>
      <c r="U22" s="222"/>
      <c r="V22" s="222"/>
      <c r="W22" s="222"/>
      <c r="X22" s="223"/>
    </row>
    <row r="23" spans="1:24" ht="18.75" customHeight="1" thickBot="1">
      <c r="A23" s="5">
        <v>3</v>
      </c>
      <c r="B23" s="6" t="str">
        <f>+B5</f>
        <v>LE CHEYLARD TT 2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7">
        <f>IF(F23="","",IF(F23&gt;G23,"",IF(F23=G23,"",IF(F23&lt;G23,1))))</f>
      </c>
      <c r="F23" s="12">
        <v>14</v>
      </c>
      <c r="G23" s="13">
        <v>0</v>
      </c>
      <c r="H23" s="10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+K3</f>
        <v>AIRE PING 4</v>
      </c>
      <c r="L23" s="11">
        <v>8</v>
      </c>
      <c r="O23" s="224"/>
      <c r="P23" s="225"/>
      <c r="Q23" s="225"/>
      <c r="R23" s="226"/>
      <c r="S23" s="225"/>
      <c r="T23" s="225"/>
      <c r="U23" s="225"/>
      <c r="V23" s="225"/>
      <c r="W23" s="225"/>
      <c r="X23" s="226"/>
    </row>
    <row r="24" spans="1:12" ht="19.5" customHeight="1" thickBot="1">
      <c r="A24" s="22">
        <v>6</v>
      </c>
      <c r="B24" s="45" t="str">
        <f>+K5</f>
        <v>ROMANS ASPTT 8</v>
      </c>
      <c r="C24" s="23">
        <f>IF(F24="","",IF(F24&gt;G24,1,IF(F24=G24,"",IF(F24&lt;G24,""))))</f>
      </c>
      <c r="D24" s="23">
        <f>IF(F24="","",IF(F24&gt;G24,"",IF(F24=G24,1,IF(F24&lt;G24,""))))</f>
      </c>
      <c r="E24" s="24">
        <f>IF(F24="","",IF(F24&gt;G24,"",IF(F24=G24,"",IF(F24&lt;G24,1))))</f>
        <v>1</v>
      </c>
      <c r="F24" s="25">
        <v>3</v>
      </c>
      <c r="G24" s="26">
        <v>11</v>
      </c>
      <c r="H24" s="27">
        <f>IF(G24="","",IF(G24&gt;F24,1,IF(G24=F24,"",IF(G24&lt;F24,""))))</f>
        <v>1</v>
      </c>
      <c r="I24" s="23">
        <f>IF(G24="","",IF(G24&gt;F24,"",IF(G24=F24,1,IF(G24&lt;F24,""))))</f>
      </c>
      <c r="J24" s="23">
        <f>IF(G24="","",IF(G24&gt;F24,"",IF(G24=F24,"",IF(G24&lt;F24,1))))</f>
      </c>
      <c r="K24" s="45" t="str">
        <f>+K4</f>
        <v>TT POUZINOIS 4</v>
      </c>
      <c r="L24" s="28">
        <v>7</v>
      </c>
    </row>
    <row r="25" spans="1:12" ht="19.5" customHeight="1" thickBot="1">
      <c r="A25" s="39"/>
      <c r="K25" s="2"/>
      <c r="L25" s="39"/>
    </row>
    <row r="26" spans="1:12" ht="18.75" customHeight="1" thickBot="1">
      <c r="A26" s="212" t="s">
        <v>142</v>
      </c>
      <c r="B26" s="213"/>
      <c r="C26" s="31" t="s">
        <v>118</v>
      </c>
      <c r="D26" s="31" t="s">
        <v>119</v>
      </c>
      <c r="E26" s="32" t="s">
        <v>120</v>
      </c>
      <c r="F26" s="214" t="s">
        <v>121</v>
      </c>
      <c r="G26" s="215"/>
      <c r="H26" s="33" t="s">
        <v>118</v>
      </c>
      <c r="I26" s="31" t="s">
        <v>119</v>
      </c>
      <c r="J26" s="31" t="s">
        <v>120</v>
      </c>
      <c r="K26" s="216">
        <f>PRA!K26</f>
        <v>44646</v>
      </c>
      <c r="L26" s="217"/>
    </row>
    <row r="27" spans="1:12" ht="18.75" customHeight="1">
      <c r="A27" s="5">
        <v>1</v>
      </c>
      <c r="B27" s="6" t="str">
        <f>+K21</f>
        <v>MONTELIER 4</v>
      </c>
      <c r="C27" s="6">
        <f>IF(F27="","",IF(F27&gt;G27,1,IF(F27=G27,"",IF(F27&lt;G27,""))))</f>
        <v>1</v>
      </c>
      <c r="D27" s="6">
        <f>IF(F27="","",IF(F27&gt;G27,"",IF(F27=G27,1,IF(F27&lt;G27,""))))</f>
      </c>
      <c r="E27" s="7">
        <f>IF(F27="","",IF(F27&gt;G27,"",IF(F27=G27,"",IF(F27&lt;G27,1))))</f>
      </c>
      <c r="F27" s="8">
        <v>13</v>
      </c>
      <c r="G27" s="9">
        <v>1</v>
      </c>
      <c r="H27" s="10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  <v>1</v>
      </c>
      <c r="K27" s="6" t="str">
        <f>+B22</f>
        <v>PRIVAS SC TT 5</v>
      </c>
      <c r="L27" s="11">
        <v>4</v>
      </c>
    </row>
    <row r="28" spans="1:12" ht="18.75" customHeight="1">
      <c r="A28" s="5">
        <v>2</v>
      </c>
      <c r="B28" s="6" t="str">
        <f>+K22</f>
        <v>MANTHES TT 5</v>
      </c>
      <c r="C28" s="6">
        <f>IF(F28="","",IF(F28&gt;G28,1,IF(F28=G28,"",IF(F28&lt;G28,""))))</f>
      </c>
      <c r="D28" s="6">
        <f>IF(F28="","",IF(F28&gt;G28,"",IF(F28=G28,1,IF(F28&lt;G28,""))))</f>
      </c>
      <c r="E28" s="7">
        <f>IF(F28="","",IF(F28&gt;G28,"",IF(F28=G28,"",IF(F28&lt;G28,1))))</f>
        <v>1</v>
      </c>
      <c r="F28" s="12">
        <v>2</v>
      </c>
      <c r="G28" s="13">
        <v>12</v>
      </c>
      <c r="H28" s="10">
        <f>IF(G28="","",IF(G28&gt;F28,1,IF(G28=F28,"",IF(G28&lt;F28,""))))</f>
        <v>1</v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+B23</f>
        <v>LE CHEYLARD TT 2</v>
      </c>
      <c r="L28" s="11">
        <v>3</v>
      </c>
    </row>
    <row r="29" spans="1:12" ht="19.5" customHeight="1">
      <c r="A29" s="5">
        <v>7</v>
      </c>
      <c r="B29" s="6" t="str">
        <f>+K24</f>
        <v>TT POUZINOIS 4</v>
      </c>
      <c r="C29" s="6">
        <f>IF(F29="","",IF(F29&gt;G29,1,IF(F29=G29,"",IF(F29&lt;G29,""))))</f>
        <v>1</v>
      </c>
      <c r="D29" s="6">
        <f>IF(F29="","",IF(F29&gt;G29,"",IF(F29=G29,1,IF(F29&lt;G29,""))))</f>
      </c>
      <c r="E29" s="7">
        <f>IF(F29="","",IF(F29&gt;G29,"",IF(F29=G29,"",IF(F29&lt;G29,1))))</f>
      </c>
      <c r="F29" s="12">
        <v>14</v>
      </c>
      <c r="G29" s="13">
        <v>0</v>
      </c>
      <c r="H29" s="10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  <v>1</v>
      </c>
      <c r="K29" s="6" t="str">
        <f>+B21</f>
        <v>ANNONAY TTBA 4</v>
      </c>
      <c r="L29" s="11">
        <v>5</v>
      </c>
    </row>
    <row r="30" spans="1:12" ht="19.5" thickBot="1">
      <c r="A30" s="22">
        <v>8</v>
      </c>
      <c r="B30" s="23" t="str">
        <f>+K23</f>
        <v>AIRE PING 4</v>
      </c>
      <c r="C30" s="23">
        <f>IF(F30="","",IF(F30&gt;G30,1,IF(F30=G30,"",IF(F30&lt;G30,""))))</f>
      </c>
      <c r="D30" s="23">
        <f>IF(F30="","",IF(F30&gt;G30,"",IF(F30=G30,1,IF(F30&lt;G30,""))))</f>
      </c>
      <c r="E30" s="24">
        <f>IF(F30="","",IF(F30&gt;G30,"",IF(F30=G30,"",IF(F30&lt;G30,1))))</f>
        <v>1</v>
      </c>
      <c r="F30" s="25">
        <v>4</v>
      </c>
      <c r="G30" s="26">
        <v>10</v>
      </c>
      <c r="H30" s="27">
        <f>IF(G30="","",IF(G30&gt;F30,1,IF(G30=F30,"",IF(G30&lt;F30,""))))</f>
        <v>1</v>
      </c>
      <c r="I30" s="23">
        <f>IF(G30="","",IF(G30&gt;F30,"",IF(G30=F30,1,IF(G30&lt;F30,""))))</f>
      </c>
      <c r="J30" s="23">
        <f>IF(G30="","",IF(G30&gt;F30,"",IF(G30=F30,"",IF(G30&lt;F30,1))))</f>
      </c>
      <c r="K30" s="23" t="str">
        <f>+B24</f>
        <v>ROMANS ASPTT 8</v>
      </c>
      <c r="L30" s="28">
        <v>6</v>
      </c>
    </row>
    <row r="31" spans="1:12" ht="19.5" thickBot="1">
      <c r="A31" s="39"/>
      <c r="K31" s="2"/>
      <c r="L31" s="39"/>
    </row>
    <row r="32" spans="1:12" ht="19.5" thickBot="1">
      <c r="A32" s="212" t="s">
        <v>143</v>
      </c>
      <c r="B32" s="213"/>
      <c r="C32" s="31" t="s">
        <v>118</v>
      </c>
      <c r="D32" s="31" t="s">
        <v>119</v>
      </c>
      <c r="E32" s="32" t="s">
        <v>120</v>
      </c>
      <c r="F32" s="214" t="s">
        <v>121</v>
      </c>
      <c r="G32" s="215"/>
      <c r="H32" s="33" t="s">
        <v>118</v>
      </c>
      <c r="I32" s="31" t="s">
        <v>119</v>
      </c>
      <c r="J32" s="31" t="s">
        <v>120</v>
      </c>
      <c r="K32" s="216">
        <f>PRA!K32</f>
        <v>44660</v>
      </c>
      <c r="L32" s="217"/>
    </row>
    <row r="33" spans="1:12" ht="18.75">
      <c r="A33" s="5">
        <v>3</v>
      </c>
      <c r="B33" s="6" t="str">
        <f>K28</f>
        <v>LE CHEYLARD TT 2</v>
      </c>
      <c r="C33" s="6">
        <f>IF(F33="","",IF(F33&gt;G33,1,IF(F33=G33,"",IF(F33&lt;G33,""))))</f>
        <v>1</v>
      </c>
      <c r="D33" s="6">
        <f>IF(F33="","",IF(F33&gt;G33,"",IF(F33=G33,1,IF(F33&lt;G33,""))))</f>
      </c>
      <c r="E33" s="7">
        <f>IF(F33="","",IF(F33&gt;G33,"",IF(F33=G33,"",IF(F33&lt;G33,1))))</f>
      </c>
      <c r="F33" s="8">
        <v>13</v>
      </c>
      <c r="G33" s="9">
        <v>1</v>
      </c>
      <c r="H33" s="10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  <v>1</v>
      </c>
      <c r="K33" s="6" t="str">
        <f>+B27</f>
        <v>MONTELIER 4</v>
      </c>
      <c r="L33" s="11">
        <v>1</v>
      </c>
    </row>
    <row r="34" spans="1:12" ht="18.75" customHeight="1">
      <c r="A34" s="5">
        <v>5</v>
      </c>
      <c r="B34" s="6" t="str">
        <f>K29</f>
        <v>ANNONAY TTBA 4</v>
      </c>
      <c r="C34" s="6">
        <f>IF(F34="","",IF(F34&gt;G34,1,IF(F34=G34,"",IF(F34&lt;G34,""))))</f>
      </c>
      <c r="D34" s="6">
        <f>IF(F34="","",IF(F34&gt;G34,"",IF(F34=G34,1,IF(F34&lt;G34,""))))</f>
      </c>
      <c r="E34" s="7">
        <f>IF(F34="","",IF(F34&gt;G34,"",IF(F34=G34,"",IF(F34&lt;G34,1))))</f>
        <v>1</v>
      </c>
      <c r="F34" s="12">
        <v>5</v>
      </c>
      <c r="G34" s="13">
        <v>9</v>
      </c>
      <c r="H34" s="10">
        <f>IF(G34="","",IF(G34&gt;F34,1,IF(G34=F34,"",IF(G34&lt;F34,""))))</f>
        <v>1</v>
      </c>
      <c r="I34" s="6">
        <f>IF(G34="","",IF(G34&gt;F34,"",IF(G34=F34,1,IF(G34&lt;F34,""))))</f>
      </c>
      <c r="J34" s="6">
        <f>IF(G34="","",IF(G34&gt;F34,"",IF(G34=F34,"",IF(G34&lt;F34,1))))</f>
      </c>
      <c r="K34" s="46" t="str">
        <f>+K30</f>
        <v>ROMANS ASPTT 8</v>
      </c>
      <c r="L34" s="11">
        <v>6</v>
      </c>
    </row>
    <row r="35" spans="1:12" ht="18.75" customHeight="1">
      <c r="A35" s="5">
        <v>4</v>
      </c>
      <c r="B35" s="6" t="str">
        <f>+K27</f>
        <v>PRIVAS SC TT 5</v>
      </c>
      <c r="C35" s="6">
        <f>IF(F35="","",IF(F35&gt;G35,1,IF(F35=G35,"",IF(F35&lt;G35,""))))</f>
      </c>
      <c r="D35" s="6">
        <f>IF(F35="","",IF(F35&gt;G35,"",IF(F35=G35,1,IF(F35&lt;G35,""))))</f>
      </c>
      <c r="E35" s="7">
        <f>IF(F35="","",IF(F35&gt;G35,"",IF(F35=G35,"",IF(F35&lt;G35,1))))</f>
        <v>1</v>
      </c>
      <c r="F35" s="12">
        <v>1</v>
      </c>
      <c r="G35" s="13">
        <v>13</v>
      </c>
      <c r="H35" s="10">
        <f>IF(G35="","",IF(G35&gt;F35,1,IF(G35=F35,"",IF(G35&lt;F35,""))))</f>
        <v>1</v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TT POUZINOIS 4</v>
      </c>
      <c r="L35" s="11">
        <v>7</v>
      </c>
    </row>
    <row r="36" spans="1:12" ht="19.5" customHeight="1" thickBot="1">
      <c r="A36" s="22">
        <v>2</v>
      </c>
      <c r="B36" s="23" t="str">
        <f>B28</f>
        <v>MANTHES TT 5</v>
      </c>
      <c r="C36" s="23">
        <f>IF(F36="","",IF(F36&gt;G36,1,IF(F36=G36,"",IF(F36&lt;G36,""))))</f>
      </c>
      <c r="D36" s="23">
        <f>IF(F36="","",IF(F36&gt;G36,"",IF(F36=G36,1,IF(F36&lt;G36,""))))</f>
        <v>1</v>
      </c>
      <c r="E36" s="24">
        <f>IF(F36="","",IF(F36&gt;G36,"",IF(F36=G36,"",IF(F36&lt;G36,1))))</f>
      </c>
      <c r="F36" s="25">
        <v>7</v>
      </c>
      <c r="G36" s="26">
        <v>7</v>
      </c>
      <c r="H36" s="27">
        <f>IF(G36="","",IF(G36&gt;F36,1,IF(G36=F36,"",IF(G36&lt;F36,""))))</f>
      </c>
      <c r="I36" s="23">
        <f>IF(G36="","",IF(G36&gt;F36,"",IF(G36=F36,1,IF(G36&lt;F36,""))))</f>
        <v>1</v>
      </c>
      <c r="J36" s="23">
        <f>IF(G36="","",IF(G36&gt;F36,"",IF(G36=F36,"",IF(G36&lt;F36,1))))</f>
      </c>
      <c r="K36" s="23" t="str">
        <f>+B30</f>
        <v>AIRE PING 4</v>
      </c>
      <c r="L36" s="28">
        <v>8</v>
      </c>
    </row>
    <row r="37" spans="1:12" ht="19.5" thickBot="1">
      <c r="A37" s="39"/>
      <c r="K37" s="2"/>
      <c r="L37" s="39"/>
    </row>
    <row r="38" spans="1:12" ht="19.5" thickBot="1">
      <c r="A38" s="212" t="s">
        <v>144</v>
      </c>
      <c r="B38" s="213"/>
      <c r="C38" s="31" t="s">
        <v>118</v>
      </c>
      <c r="D38" s="31" t="s">
        <v>119</v>
      </c>
      <c r="E38" s="32" t="s">
        <v>120</v>
      </c>
      <c r="F38" s="214" t="s">
        <v>121</v>
      </c>
      <c r="G38" s="215"/>
      <c r="H38" s="33" t="s">
        <v>118</v>
      </c>
      <c r="I38" s="31" t="s">
        <v>119</v>
      </c>
      <c r="J38" s="31" t="s">
        <v>120</v>
      </c>
      <c r="K38" s="216">
        <f>PRA!K38</f>
        <v>44688</v>
      </c>
      <c r="L38" s="217"/>
    </row>
    <row r="39" spans="1:12" ht="18.75">
      <c r="A39" s="5">
        <v>1</v>
      </c>
      <c r="B39" s="6" t="str">
        <f>+K33</f>
        <v>MONTELIER 4</v>
      </c>
      <c r="C39" s="6">
        <f>IF(F39="","",IF(F39&gt;G39,1,IF(F39=G39,"",IF(F39&lt;G39,""))))</f>
        <v>1</v>
      </c>
      <c r="D39" s="6">
        <f>IF(F39="","",IF(F39&gt;G39,"",IF(F39=G39,1,IF(F39&lt;G39,""))))</f>
      </c>
      <c r="E39" s="7">
        <f>IF(F39="","",IF(F39&gt;G39,"",IF(F39=G39,"",IF(F39&lt;G39,1))))</f>
      </c>
      <c r="F39" s="8">
        <v>9</v>
      </c>
      <c r="G39" s="9">
        <v>5</v>
      </c>
      <c r="H39" s="10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  <v>1</v>
      </c>
      <c r="K39" s="6" t="str">
        <f>+B36</f>
        <v>MANTHES TT 5</v>
      </c>
      <c r="L39" s="11">
        <v>2</v>
      </c>
    </row>
    <row r="40" spans="1:12" ht="18.75">
      <c r="A40" s="5">
        <v>6</v>
      </c>
      <c r="B40" s="6" t="str">
        <f>+K34</f>
        <v>ROMANS ASPTT 8</v>
      </c>
      <c r="C40" s="6">
        <f>IF(F40="","",IF(F40&gt;G40,1,IF(F40=G40,"",IF(F40&lt;G40,""))))</f>
        <v>1</v>
      </c>
      <c r="D40" s="6">
        <f>IF(F40="","",IF(F40&gt;G40,"",IF(F40=G40,1,IF(F40&lt;G40,""))))</f>
      </c>
      <c r="E40" s="7">
        <f>IF(F40="","",IF(F40&gt;G40,"",IF(F40=G40,"",IF(F40&lt;G40,1))))</f>
      </c>
      <c r="F40" s="12">
        <v>10</v>
      </c>
      <c r="G40" s="13">
        <v>4</v>
      </c>
      <c r="H40" s="10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  <v>1</v>
      </c>
      <c r="K40" s="6" t="str">
        <f>+B35</f>
        <v>PRIVAS SC TT 5</v>
      </c>
      <c r="L40" s="11">
        <v>4</v>
      </c>
    </row>
    <row r="41" spans="1:12" ht="18.75">
      <c r="A41" s="5">
        <v>7</v>
      </c>
      <c r="B41" s="47" t="str">
        <f>+K35</f>
        <v>TT POUZINOIS 4</v>
      </c>
      <c r="C41" s="6">
        <f>IF(F41="","",IF(F41&gt;G41,1,IF(F41=G41,"",IF(F41&lt;G41,""))))</f>
      </c>
      <c r="D41" s="6">
        <f>IF(F41="","",IF(F41&gt;G41,"",IF(F41=G41,1,IF(F41&lt;G41,""))))</f>
      </c>
      <c r="E41" s="7">
        <f>IF(F41="","",IF(F41&gt;G41,"",IF(F41=G41,"",IF(F41&lt;G41,1))))</f>
        <v>1</v>
      </c>
      <c r="F41" s="12">
        <v>4</v>
      </c>
      <c r="G41" s="13">
        <v>10</v>
      </c>
      <c r="H41" s="10">
        <f>IF(G41="","",IF(G41&gt;F41,1,IF(G41=F41,"",IF(G41&lt;F41,""))))</f>
        <v>1</v>
      </c>
      <c r="I41" s="6">
        <f>IF(G41="","",IF(G41&gt;F41,"",IF(G41=F41,1,IF(G41&lt;F41,""))))</f>
      </c>
      <c r="J41" s="6">
        <f>IF(G41="","",IF(G41&gt;F41,"",IF(G41=F41,"",IF(G41&lt;F41,1))))</f>
      </c>
      <c r="K41" s="47" t="str">
        <f>B5</f>
        <v>LE CHEYLARD TT 2</v>
      </c>
      <c r="L41" s="11">
        <v>3</v>
      </c>
    </row>
    <row r="42" spans="1:12" ht="19.5" thickBot="1">
      <c r="A42" s="22">
        <v>8</v>
      </c>
      <c r="B42" s="23" t="str">
        <f>+K36</f>
        <v>AIRE PING 4</v>
      </c>
      <c r="C42" s="23">
        <f>IF(F42="","",IF(F42&gt;G42,1,IF(F42=G42,"",IF(F42&lt;G42,""))))</f>
      </c>
      <c r="D42" s="23">
        <f>IF(F42="","",IF(F42&gt;G42,"",IF(F42=G42,1,IF(F42&lt;G42,""))))</f>
      </c>
      <c r="E42" s="24">
        <f>IF(F42="","",IF(F42&gt;G42,"",IF(F42=G42,"",IF(F42&lt;G42,1))))</f>
        <v>1</v>
      </c>
      <c r="F42" s="25">
        <v>4</v>
      </c>
      <c r="G42" s="26">
        <v>10</v>
      </c>
      <c r="H42" s="27">
        <f>IF(G42="","",IF(G42&gt;F42,1,IF(G42=F42,"",IF(G42&lt;F42,""))))</f>
        <v>1</v>
      </c>
      <c r="I42" s="23">
        <f>IF(G42="","",IF(G42&gt;F42,"",IF(G42=F42,1,IF(G42&lt;F42,""))))</f>
      </c>
      <c r="J42" s="23">
        <f>IF(G42="","",IF(G42&gt;F42,"",IF(G42=F42,"",IF(G42&lt;F42,1))))</f>
      </c>
      <c r="K42" s="23" t="str">
        <f>K6</f>
        <v>ANNONAY TTBA 4</v>
      </c>
      <c r="L42" s="28">
        <v>5</v>
      </c>
    </row>
  </sheetData>
  <sheetProtection/>
  <mergeCells count="33">
    <mergeCell ref="T14:U14"/>
    <mergeCell ref="T15:W15"/>
    <mergeCell ref="T16:V16"/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43:E65536">
    <cfRule type="cellIs" priority="23" dxfId="130" operator="equal" stopIfTrue="1">
      <formula>"PORT * "</formula>
    </cfRule>
  </conditionalFormatting>
  <conditionalFormatting sqref="F43:F65536">
    <cfRule type="cellIs" priority="24" dxfId="3" operator="greaterThan" stopIfTrue="1">
      <formula>20</formula>
    </cfRule>
  </conditionalFormatting>
  <conditionalFormatting sqref="B43:B65536">
    <cfRule type="cellIs" priority="25" dxfId="131" operator="equal" stopIfTrue="1">
      <formula>"PORT ST PERE 1"</formula>
    </cfRule>
  </conditionalFormatting>
  <conditionalFormatting sqref="K43:K65536 O1 O24:O65536 O13:O18">
    <cfRule type="cellIs" priority="26" dxfId="7" operator="equal" stopIfTrue="1">
      <formula>"PORT ST PERE 1"</formula>
    </cfRule>
  </conditionalFormatting>
  <conditionalFormatting sqref="O19">
    <cfRule type="cellIs" priority="18" dxfId="7" operator="equal" stopIfTrue="1">
      <formula>"PORT ST PERE 1"</formula>
    </cfRule>
  </conditionalFormatting>
  <conditionalFormatting sqref="C2:E32 C37:E42">
    <cfRule type="cellIs" priority="11" dxfId="130" operator="equal" stopIfTrue="1">
      <formula>"PORT * "</formula>
    </cfRule>
  </conditionalFormatting>
  <conditionalFormatting sqref="F2 F7 F13 F19 F25 F31:F32 F37:F38">
    <cfRule type="cellIs" priority="12" dxfId="3" operator="greaterThan" stopIfTrue="1">
      <formula>20</formula>
    </cfRule>
  </conditionalFormatting>
  <conditionalFormatting sqref="B3:B7 B9:B13 B15:B19 B21:B25 B27:B31 B35:B37 B39:B42">
    <cfRule type="cellIs" priority="13" dxfId="131" operator="equal" stopIfTrue="1">
      <formula>"PORT ST PERE 1"</formula>
    </cfRule>
  </conditionalFormatting>
  <conditionalFormatting sqref="K2:K42">
    <cfRule type="cellIs" priority="14" dxfId="7" operator="equal" stopIfTrue="1">
      <formula>"PORT ST PERE 1"</formula>
    </cfRule>
  </conditionalFormatting>
  <conditionalFormatting sqref="F8">
    <cfRule type="cellIs" priority="10" dxfId="3" operator="greaterThan" stopIfTrue="1">
      <formula>20</formula>
    </cfRule>
  </conditionalFormatting>
  <conditionalFormatting sqref="F26">
    <cfRule type="cellIs" priority="7" dxfId="3" operator="greaterThan" stopIfTrue="1">
      <formula>20</formula>
    </cfRule>
  </conditionalFormatting>
  <conditionalFormatting sqref="F14">
    <cfRule type="cellIs" priority="9" dxfId="3" operator="greaterThan" stopIfTrue="1">
      <formula>20</formula>
    </cfRule>
  </conditionalFormatting>
  <conditionalFormatting sqref="F20">
    <cfRule type="cellIs" priority="8" dxfId="3" operator="greaterThan" stopIfTrue="1">
      <formula>20</formula>
    </cfRule>
  </conditionalFormatting>
  <conditionalFormatting sqref="B33">
    <cfRule type="cellIs" priority="6" dxfId="130" operator="equal" stopIfTrue="1">
      <formula>"PORT * "</formula>
    </cfRule>
  </conditionalFormatting>
  <conditionalFormatting sqref="B34">
    <cfRule type="cellIs" priority="5" dxfId="130" operator="equal" stopIfTrue="1">
      <formula>"PORT * "</formula>
    </cfRule>
  </conditionalFormatting>
  <conditionalFormatting sqref="C33:E36">
    <cfRule type="cellIs" priority="4" dxfId="130" operator="equal" stopIfTrue="1">
      <formula>"PORT * "</formula>
    </cfRule>
  </conditionalFormatting>
  <conditionalFormatting sqref="O3:O12">
    <cfRule type="cellIs" priority="1" dxfId="7" operator="equal" stopIfTrue="1">
      <formula>"PORT ST PERE 1"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59" r:id="rId1"/>
  <rowBreaks count="1" manualBreakCount="1">
    <brk id="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X42"/>
  <sheetViews>
    <sheetView showGridLines="0" zoomScale="75" zoomScaleNormal="75" zoomScalePageLayoutView="0" workbookViewId="0" topLeftCell="A1">
      <selection activeCell="O6" sqref="O6"/>
    </sheetView>
  </sheetViews>
  <sheetFormatPr defaultColWidth="11.421875" defaultRowHeight="15"/>
  <cols>
    <col min="1" max="1" width="2.7109375" style="2" bestFit="1" customWidth="1"/>
    <col min="2" max="2" width="33.28125" style="2" bestFit="1" customWidth="1"/>
    <col min="3" max="3" width="3.421875" style="2" bestFit="1" customWidth="1"/>
    <col min="4" max="4" width="3.28125" style="2" bestFit="1" customWidth="1"/>
    <col min="5" max="5" width="3.00390625" style="2" bestFit="1" customWidth="1"/>
    <col min="6" max="7" width="4.7109375" style="2" customWidth="1"/>
    <col min="8" max="8" width="3.421875" style="2" bestFit="1" customWidth="1"/>
    <col min="9" max="9" width="3.28125" style="2" bestFit="1" customWidth="1"/>
    <col min="10" max="10" width="3.00390625" style="2" bestFit="1" customWidth="1"/>
    <col min="11" max="11" width="33.28125" style="30" bestFit="1" customWidth="1"/>
    <col min="12" max="12" width="2.7109375" style="2" bestFit="1" customWidth="1"/>
    <col min="13" max="13" width="19.57421875" style="1" bestFit="1" customWidth="1"/>
    <col min="14" max="14" width="7.28125" style="2" bestFit="1" customWidth="1"/>
    <col min="15" max="15" width="33.28125" style="2" bestFit="1" customWidth="1"/>
    <col min="16" max="16" width="8.57421875" style="3" bestFit="1" customWidth="1"/>
    <col min="17" max="17" width="8.00390625" style="2" bestFit="1" customWidth="1"/>
    <col min="18" max="18" width="10.140625" style="2" bestFit="1" customWidth="1"/>
    <col min="19" max="19" width="6.57421875" style="2" bestFit="1" customWidth="1"/>
    <col min="20" max="20" width="9.421875" style="2" bestFit="1" customWidth="1"/>
    <col min="21" max="21" width="6.421875" style="2" bestFit="1" customWidth="1"/>
    <col min="22" max="22" width="7.00390625" style="2" bestFit="1" customWidth="1"/>
    <col min="23" max="23" width="9.421875" style="2" bestFit="1" customWidth="1"/>
    <col min="24" max="24" width="10.421875" style="2" bestFit="1" customWidth="1"/>
    <col min="25" max="16384" width="11.421875" style="2" customWidth="1"/>
  </cols>
  <sheetData>
    <row r="1" spans="1:12" ht="30" customHeight="1" thickBot="1">
      <c r="A1" s="194" t="s">
        <v>148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24" ht="18" customHeight="1" thickBot="1">
      <c r="A2" s="197" t="s">
        <v>138</v>
      </c>
      <c r="B2" s="198"/>
      <c r="C2" s="4" t="s">
        <v>118</v>
      </c>
      <c r="D2" s="4" t="s">
        <v>119</v>
      </c>
      <c r="E2" s="4" t="s">
        <v>120</v>
      </c>
      <c r="F2" s="199" t="s">
        <v>121</v>
      </c>
      <c r="G2" s="200"/>
      <c r="H2" s="4" t="s">
        <v>118</v>
      </c>
      <c r="I2" s="4" t="s">
        <v>119</v>
      </c>
      <c r="J2" s="4" t="s">
        <v>120</v>
      </c>
      <c r="K2" s="201">
        <f>PRA!K2</f>
        <v>44583</v>
      </c>
      <c r="L2" s="202"/>
      <c r="N2" s="203" t="str">
        <f>+PRA!N2</f>
        <v>CLASSEMENTS </v>
      </c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4" ht="18" customHeight="1">
      <c r="A3" s="5">
        <v>1</v>
      </c>
      <c r="B3" s="6" t="str">
        <f>'PHASE 2 POULES'!D29</f>
        <v>ARC SALAVAS 1</v>
      </c>
      <c r="C3" s="6">
        <f>IF(F3="","",IF(F3&gt;G3,1,IF(F3=G3,"",IF(F3&lt;G3,""))))</f>
      </c>
      <c r="D3" s="6">
        <f>IF(F3="","",IF(F3&gt;G3,"",IF(F3=G3,1,IF(F3&lt;G3,""))))</f>
      </c>
      <c r="E3" s="7">
        <f>IF(F3="","",IF(F3&gt;G3,"",IF(F3=G3,"",IF(F3&lt;G3,1))))</f>
        <v>1</v>
      </c>
      <c r="F3" s="8">
        <v>3</v>
      </c>
      <c r="G3" s="9">
        <v>11</v>
      </c>
      <c r="H3" s="10">
        <f>IF(G3="","",IF(G3&gt;F3,1,IF(G3=F3,"",IF(G3&lt;F3,""))))</f>
        <v>1</v>
      </c>
      <c r="I3" s="6">
        <f>IF(G3="","",IF(G3&gt;F3,"",IF(G3=F3,1,IF(G3&lt;F3,""))))</f>
      </c>
      <c r="J3" s="6">
        <f>IF(G3="","",IF(G3&gt;F3,"",IF(G3=F3,"",IF(G3&lt;F3,1))))</f>
      </c>
      <c r="K3" s="6" t="str">
        <f>'PHASE 2 POULES'!D36</f>
        <v>VALENCE-BOURG TT 5</v>
      </c>
      <c r="L3" s="11">
        <v>8</v>
      </c>
      <c r="N3" s="206" t="s">
        <v>122</v>
      </c>
      <c r="O3" s="208" t="s">
        <v>123</v>
      </c>
      <c r="P3" s="208" t="s">
        <v>124</v>
      </c>
      <c r="Q3" s="210" t="s">
        <v>125</v>
      </c>
      <c r="R3" s="210"/>
      <c r="S3" s="210"/>
      <c r="T3" s="210"/>
      <c r="U3" s="210"/>
      <c r="V3" s="210" t="s">
        <v>124</v>
      </c>
      <c r="W3" s="210"/>
      <c r="X3" s="211"/>
    </row>
    <row r="4" spans="1:24" ht="18.75">
      <c r="A4" s="5">
        <v>2</v>
      </c>
      <c r="B4" s="6" t="str">
        <f>'PHASE 2 POULES'!D30</f>
        <v>MANTHES TT 4</v>
      </c>
      <c r="C4" s="6">
        <f>IF(F4="","",IF(F4&gt;G4,1,IF(F4=G4,"",IF(F4&lt;G4,""))))</f>
        <v>1</v>
      </c>
      <c r="D4" s="6">
        <f>IF(F4="","",IF(F4&gt;G4,"",IF(F4=G4,1,IF(F4&lt;G4,""))))</f>
      </c>
      <c r="E4" s="7">
        <f>IF(F4="","",IF(F4&gt;G4,"",IF(F4=G4,"",IF(F4&lt;G4,1))))</f>
      </c>
      <c r="F4" s="12">
        <v>13</v>
      </c>
      <c r="G4" s="13">
        <v>1</v>
      </c>
      <c r="H4" s="10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'PHASE 2 POULES'!D35</f>
        <v>ANNONAY TTBA 3</v>
      </c>
      <c r="L4" s="11">
        <v>7</v>
      </c>
      <c r="N4" s="207"/>
      <c r="O4" s="209"/>
      <c r="P4" s="209"/>
      <c r="Q4" s="14" t="s">
        <v>126</v>
      </c>
      <c r="R4" s="14" t="s">
        <v>127</v>
      </c>
      <c r="S4" s="15" t="s">
        <v>128</v>
      </c>
      <c r="T4" s="15" t="s">
        <v>129</v>
      </c>
      <c r="U4" s="15" t="s">
        <v>130</v>
      </c>
      <c r="V4" s="14" t="s">
        <v>131</v>
      </c>
      <c r="W4" s="14" t="s">
        <v>132</v>
      </c>
      <c r="X4" s="16" t="s">
        <v>133</v>
      </c>
    </row>
    <row r="5" spans="1:24" ht="18.75">
      <c r="A5" s="5">
        <v>3</v>
      </c>
      <c r="B5" s="6" t="str">
        <f>'PHASE 2 POULES'!D31</f>
        <v>LE TEIL OASIS TT 3</v>
      </c>
      <c r="C5" s="6">
        <f>IF(F5="","",IF(F5&gt;G5,1,IF(F5=G5,"",IF(F5&lt;G5,""))))</f>
        <v>1</v>
      </c>
      <c r="D5" s="6">
        <f>IF(F5="","",IF(F5&gt;G5,"",IF(F5=G5,1,IF(F5&lt;G5,""))))</f>
      </c>
      <c r="E5" s="7">
        <f>IF(F5="","",IF(F5&gt;G5,"",IF(F5=G5,"",IF(F5&lt;G5,1))))</f>
      </c>
      <c r="F5" s="12">
        <v>10</v>
      </c>
      <c r="G5" s="13">
        <v>4</v>
      </c>
      <c r="H5" s="10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'PHASE 2 POULES'!D34</f>
        <v>ROMANS ASPTT 9</v>
      </c>
      <c r="L5" s="11">
        <v>6</v>
      </c>
      <c r="N5" s="17">
        <v>1</v>
      </c>
      <c r="O5" s="232" t="str">
        <f>'PHASE 2 POULES'!D36</f>
        <v>VALENCE-BOURG TT 5</v>
      </c>
      <c r="P5" s="19">
        <f>(R5*3)+(S5*2)+(T5*1)-U5</f>
        <v>21</v>
      </c>
      <c r="Q5" s="20">
        <f>SUM(R5:U5)</f>
        <v>7</v>
      </c>
      <c r="R5" s="20">
        <f>SUMIF(Club_B,O5,Gagne_C)+SUMIF(Club_K,O5,Gagne_H)</f>
        <v>7</v>
      </c>
      <c r="S5" s="20">
        <f>SUMIF(Club_B,O5,Nul_D)+SUMIF(Club_K,O5,Nul_I)</f>
        <v>0</v>
      </c>
      <c r="T5" s="20">
        <f>SUMIF(Club_B,O5,Perdu_E)+SUMIF(Club_K,O5,Perdu_J)</f>
        <v>0</v>
      </c>
      <c r="U5" s="20">
        <v>0</v>
      </c>
      <c r="V5" s="20">
        <f>SUMIF(Club_B,O5,Score_F)+SUMIF(Club_K,O5,Score_G)</f>
        <v>75</v>
      </c>
      <c r="W5" s="20">
        <f>SUMIF(Club_B,O5,Score_G)+SUMIF(Club_K,O5,Score_F)</f>
        <v>23</v>
      </c>
      <c r="X5" s="21">
        <f>V5/W5</f>
        <v>3.260869565217391</v>
      </c>
    </row>
    <row r="6" spans="1:24" ht="19.5" thickBot="1">
      <c r="A6" s="22">
        <v>4</v>
      </c>
      <c r="B6" s="23" t="str">
        <f>'PHASE 2 POULES'!D32</f>
        <v>FJEP-T.T CRUAS 1</v>
      </c>
      <c r="C6" s="23">
        <f>IF(F6="","",IF(F6&gt;G6,1,IF(F6=G6,"",IF(F6&lt;G6,""))))</f>
        <v>1</v>
      </c>
      <c r="D6" s="23">
        <f>IF(F6="","",IF(F6&gt;G6,"",IF(F6=G6,1,IF(F6&lt;G6,""))))</f>
      </c>
      <c r="E6" s="24">
        <f>IF(F6="","",IF(F6&gt;G6,"",IF(F6=G6,"",IF(F6&lt;G6,1))))</f>
      </c>
      <c r="F6" s="25">
        <v>8</v>
      </c>
      <c r="G6" s="26">
        <v>6</v>
      </c>
      <c r="H6" s="27">
        <f>IF(G6="","",IF(G6&gt;F6,1,IF(G6=F6,"",IF(G6&lt;F6,""))))</f>
      </c>
      <c r="I6" s="23">
        <f>IF(G6="","",IF(G6&gt;F6,"",IF(G6=F6,1,IF(G6&lt;F6,""))))</f>
      </c>
      <c r="J6" s="23">
        <f>IF(G6="","",IF(G6&gt;F6,"",IF(G6=F6,"",IF(G6&lt;F6,1))))</f>
        <v>1</v>
      </c>
      <c r="K6" s="23" t="str">
        <f>'PHASE 2 POULES'!D33</f>
        <v>T.T. TRICASTIN 4</v>
      </c>
      <c r="L6" s="28">
        <v>5</v>
      </c>
      <c r="N6" s="17">
        <v>2</v>
      </c>
      <c r="O6" s="228" t="str">
        <f>'PHASE 2 POULES'!D29</f>
        <v>ARC SALAVAS 1</v>
      </c>
      <c r="P6" s="19">
        <f>(R6*3)+(S6*2)+(T6*1)-U6</f>
        <v>19</v>
      </c>
      <c r="Q6" s="20">
        <f>SUM(R6:U6)</f>
        <v>7</v>
      </c>
      <c r="R6" s="20">
        <f>SUMIF(Club_B,O6,Gagne_C)+SUMIF(Club_K,O6,Gagne_H)</f>
        <v>6</v>
      </c>
      <c r="S6" s="20">
        <f>SUMIF(Club_B,O6,Nul_D)+SUMIF(Club_K,O6,Nul_I)</f>
        <v>0</v>
      </c>
      <c r="T6" s="20">
        <f>SUMIF(Club_B,O6,Perdu_E)+SUMIF(Club_K,O6,Perdu_J)</f>
        <v>1</v>
      </c>
      <c r="U6" s="20">
        <v>0</v>
      </c>
      <c r="V6" s="20">
        <f>SUMIF(Club_B,O6,Score_F)+SUMIF(Club_K,O6,Score_G)</f>
        <v>70</v>
      </c>
      <c r="W6" s="20">
        <f>SUMIF(Club_B,O6,Score_G)+SUMIF(Club_K,O6,Score_F)</f>
        <v>28</v>
      </c>
      <c r="X6" s="21">
        <f>V6/W6</f>
        <v>2.5</v>
      </c>
    </row>
    <row r="7" spans="1:24" ht="19.5" thickBot="1">
      <c r="A7" s="29"/>
      <c r="L7" s="29"/>
      <c r="N7" s="17">
        <v>3</v>
      </c>
      <c r="O7" s="18" t="str">
        <f>'PHASE 2 POULES'!D30</f>
        <v>MANTHES TT 4</v>
      </c>
      <c r="P7" s="19">
        <f>(R7*3)+(S7*2)+(T7*1)-U7</f>
        <v>16</v>
      </c>
      <c r="Q7" s="20">
        <f>SUM(R7:U7)</f>
        <v>7</v>
      </c>
      <c r="R7" s="20">
        <f>SUMIF(Club_B,O7,Gagne_C)+SUMIF(Club_K,O7,Gagne_H)</f>
        <v>4</v>
      </c>
      <c r="S7" s="20">
        <f>SUMIF(Club_B,O7,Nul_D)+SUMIF(Club_K,O7,Nul_I)</f>
        <v>1</v>
      </c>
      <c r="T7" s="20">
        <f>SUMIF(Club_B,O7,Perdu_E)+SUMIF(Club_K,O7,Perdu_J)</f>
        <v>2</v>
      </c>
      <c r="U7" s="20">
        <v>0</v>
      </c>
      <c r="V7" s="20">
        <f>SUMIF(Club_B,O7,Score_F)+SUMIF(Club_K,O7,Score_G)</f>
        <v>53</v>
      </c>
      <c r="W7" s="20">
        <f>SUMIF(Club_B,O7,Score_G)+SUMIF(Club_K,O7,Score_F)</f>
        <v>45</v>
      </c>
      <c r="X7" s="21">
        <f>V7/W7</f>
        <v>1.1777777777777778</v>
      </c>
    </row>
    <row r="8" spans="1:24" ht="19.5" thickBot="1">
      <c r="A8" s="212" t="s">
        <v>139</v>
      </c>
      <c r="B8" s="213"/>
      <c r="C8" s="31" t="s">
        <v>118</v>
      </c>
      <c r="D8" s="31" t="s">
        <v>119</v>
      </c>
      <c r="E8" s="32" t="s">
        <v>120</v>
      </c>
      <c r="F8" s="214" t="s">
        <v>121</v>
      </c>
      <c r="G8" s="215"/>
      <c r="H8" s="33" t="s">
        <v>118</v>
      </c>
      <c r="I8" s="31" t="s">
        <v>119</v>
      </c>
      <c r="J8" s="31" t="s">
        <v>120</v>
      </c>
      <c r="K8" s="216">
        <f>PRA!K8</f>
        <v>44597</v>
      </c>
      <c r="L8" s="217"/>
      <c r="N8" s="17">
        <v>4</v>
      </c>
      <c r="O8" s="18" t="str">
        <f>'PHASE 2 POULES'!D33</f>
        <v>T.T. TRICASTIN 4</v>
      </c>
      <c r="P8" s="19">
        <f>(R8*3)+(S8*2)+(T8*1)-U8</f>
        <v>14</v>
      </c>
      <c r="Q8" s="20">
        <f>SUM(R8:U8)</f>
        <v>7</v>
      </c>
      <c r="R8" s="20">
        <f>SUMIF(Club_B,O8,Gagne_C)+SUMIF(Club_K,O8,Gagne_H)</f>
        <v>3</v>
      </c>
      <c r="S8" s="20">
        <f>SUMIF(Club_B,O8,Nul_D)+SUMIF(Club_K,O8,Nul_I)</f>
        <v>1</v>
      </c>
      <c r="T8" s="20">
        <f>SUMIF(Club_B,O8,Perdu_E)+SUMIF(Club_K,O8,Perdu_J)</f>
        <v>3</v>
      </c>
      <c r="U8" s="20">
        <v>0</v>
      </c>
      <c r="V8" s="20">
        <f>SUMIF(Club_B,O8,Score_F)+SUMIF(Club_K,O8,Score_G)</f>
        <v>60</v>
      </c>
      <c r="W8" s="20">
        <f>SUMIF(Club_B,O8,Score_G)+SUMIF(Club_K,O8,Score_F)</f>
        <v>38</v>
      </c>
      <c r="X8" s="21">
        <f>V8/W8</f>
        <v>1.5789473684210527</v>
      </c>
    </row>
    <row r="9" spans="1:24" ht="18.75">
      <c r="A9" s="5">
        <v>7</v>
      </c>
      <c r="B9" s="6" t="str">
        <f>+K4</f>
        <v>ANNONAY TTBA 3</v>
      </c>
      <c r="C9" s="6">
        <f>IF(F9="","",IF(F9&gt;G9,1,IF(F9=G9,"",IF(F9&lt;G9,""))))</f>
      </c>
      <c r="D9" s="6">
        <f>IF(F9="","",IF(F9&gt;G9,"",IF(F9=G9,1,IF(F9&lt;G9,""))))</f>
      </c>
      <c r="E9" s="7">
        <f>IF(F9="","",IF(F9&gt;G9,"",IF(F9=G9,"",IF(F9&lt;G9,1))))</f>
        <v>1</v>
      </c>
      <c r="F9" s="8">
        <v>3</v>
      </c>
      <c r="G9" s="9">
        <v>11</v>
      </c>
      <c r="H9" s="10">
        <f>IF(G9="","",IF(G9&gt;F9,1,IF(G9=F9,"",IF(G9&lt;F9,""))))</f>
        <v>1</v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ARC SALAVAS 1</v>
      </c>
      <c r="L9" s="11">
        <v>1</v>
      </c>
      <c r="N9" s="17">
        <v>5</v>
      </c>
      <c r="O9" s="18" t="str">
        <f>'PHASE 2 POULES'!D31</f>
        <v>LE TEIL OASIS TT 3</v>
      </c>
      <c r="P9" s="19">
        <f>(R9*3)+(S9*2)+(T9*1)-U9</f>
        <v>13</v>
      </c>
      <c r="Q9" s="20">
        <f>SUM(R9:U9)</f>
        <v>7</v>
      </c>
      <c r="R9" s="20">
        <f>SUMIF(Club_B,O9,Gagne_C)+SUMIF(Club_K,O9,Gagne_H)</f>
        <v>3</v>
      </c>
      <c r="S9" s="20">
        <f>SUMIF(Club_B,O9,Nul_D)+SUMIF(Club_K,O9,Nul_I)</f>
        <v>0</v>
      </c>
      <c r="T9" s="20">
        <f>SUMIF(Club_B,O9,Perdu_E)+SUMIF(Club_K,O9,Perdu_J)</f>
        <v>4</v>
      </c>
      <c r="U9" s="20">
        <v>0</v>
      </c>
      <c r="V9" s="20">
        <f>SUMIF(Club_B,O9,Score_F)+SUMIF(Club_K,O9,Score_G)</f>
        <v>48</v>
      </c>
      <c r="W9" s="20">
        <f>SUMIF(Club_B,O9,Score_G)+SUMIF(Club_K,O9,Score_F)</f>
        <v>50</v>
      </c>
      <c r="X9" s="21">
        <f>V9/W9</f>
        <v>0.96</v>
      </c>
    </row>
    <row r="10" spans="1:24" ht="18" customHeight="1">
      <c r="A10" s="5">
        <v>6</v>
      </c>
      <c r="B10" s="6" t="str">
        <f>+K5</f>
        <v>ROMANS ASPTT 9</v>
      </c>
      <c r="C10" s="6">
        <f>IF(F10="","",IF(F10&gt;G10,1,IF(F10=G10,"",IF(F10&lt;G10,""))))</f>
      </c>
      <c r="D10" s="6">
        <f>IF(F10="","",IF(F10&gt;G10,"",IF(F10=G10,1,IF(F10&lt;G10,""))))</f>
      </c>
      <c r="E10" s="7">
        <f>IF(F10="","",IF(F10&gt;G10,"",IF(F10=G10,"",IF(F10&lt;G10,1))))</f>
        <v>1</v>
      </c>
      <c r="F10" s="12">
        <v>4</v>
      </c>
      <c r="G10" s="13">
        <v>10</v>
      </c>
      <c r="H10" s="10">
        <f>IF(G10="","",IF(G10&gt;F10,1,IF(G10=F10,"",IF(G10&lt;F10,""))))</f>
        <v>1</v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MANTHES TT 4</v>
      </c>
      <c r="L10" s="11">
        <v>2</v>
      </c>
      <c r="N10" s="17">
        <v>6</v>
      </c>
      <c r="O10" s="18" t="str">
        <f>'PHASE 2 POULES'!D32</f>
        <v>FJEP-T.T CRUAS 1</v>
      </c>
      <c r="P10" s="19">
        <f>(R10*3)+(S10*2)+(T10*1)-U10</f>
        <v>13</v>
      </c>
      <c r="Q10" s="20">
        <f>SUM(R10:U10)</f>
        <v>7</v>
      </c>
      <c r="R10" s="20">
        <f>SUMIF(Club_B,O10,Gagne_C)+SUMIF(Club_K,O10,Gagne_H)</f>
        <v>3</v>
      </c>
      <c r="S10" s="20">
        <f>SUMIF(Club_B,O10,Nul_D)+SUMIF(Club_K,O10,Nul_I)</f>
        <v>0</v>
      </c>
      <c r="T10" s="20">
        <f>SUMIF(Club_B,O10,Perdu_E)+SUMIF(Club_K,O10,Perdu_J)</f>
        <v>4</v>
      </c>
      <c r="U10" s="20">
        <v>0</v>
      </c>
      <c r="V10" s="20">
        <f>SUMIF(Club_B,O10,Score_F)+SUMIF(Club_K,O10,Score_G)</f>
        <v>47</v>
      </c>
      <c r="W10" s="20">
        <f>SUMIF(Club_B,O10,Score_G)+SUMIF(Club_K,O10,Score_F)</f>
        <v>51</v>
      </c>
      <c r="X10" s="21">
        <f>V10/W10</f>
        <v>0.9215686274509803</v>
      </c>
    </row>
    <row r="11" spans="1:24" ht="18.75">
      <c r="A11" s="5">
        <v>5</v>
      </c>
      <c r="B11" s="6" t="str">
        <f>+K6</f>
        <v>T.T. TRICASTIN 4</v>
      </c>
      <c r="C11" s="6">
        <f>IF(F11="","",IF(F11&gt;G11,1,IF(F11=G11,"",IF(F11&lt;G11,""))))</f>
        <v>1</v>
      </c>
      <c r="D11" s="6">
        <f>IF(F11="","",IF(F11&gt;G11,"",IF(F11=G11,1,IF(F11&lt;G11,""))))</f>
      </c>
      <c r="E11" s="7">
        <f>IF(F11="","",IF(F11&gt;G11,"",IF(F11=G11,"",IF(F11&lt;G11,1))))</f>
      </c>
      <c r="F11" s="12">
        <v>9</v>
      </c>
      <c r="G11" s="13">
        <v>5</v>
      </c>
      <c r="H11" s="10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  <v>1</v>
      </c>
      <c r="K11" s="6" t="str">
        <f>+B5</f>
        <v>LE TEIL OASIS TT 3</v>
      </c>
      <c r="L11" s="11">
        <v>3</v>
      </c>
      <c r="N11" s="17">
        <v>7</v>
      </c>
      <c r="O11" s="18" t="str">
        <f>'PHASE 2 POULES'!D35</f>
        <v>ANNONAY TTBA 3</v>
      </c>
      <c r="P11" s="19">
        <f>(R11*3)+(S11*2)+(T11*1)-U11</f>
        <v>7</v>
      </c>
      <c r="Q11" s="20">
        <f>SUM(R11:U11)</f>
        <v>7</v>
      </c>
      <c r="R11" s="20">
        <f>SUMIF(Club_B,O11,Gagne_C)+SUMIF(Club_K,O11,Gagne_H)</f>
        <v>0</v>
      </c>
      <c r="S11" s="20">
        <f>SUMIF(Club_B,O11,Nul_D)+SUMIF(Club_K,O11,Nul_I)</f>
        <v>0</v>
      </c>
      <c r="T11" s="20">
        <f>SUMIF(Club_B,O11,Perdu_E)+SUMIF(Club_K,O11,Perdu_J)</f>
        <v>7</v>
      </c>
      <c r="U11" s="20">
        <v>0</v>
      </c>
      <c r="V11" s="20">
        <f>SUMIF(Club_B,O11,Score_F)+SUMIF(Club_K,O11,Score_G)</f>
        <v>13</v>
      </c>
      <c r="W11" s="20">
        <f>SUMIF(Club_B,O11,Score_G)+SUMIF(Club_K,O11,Score_F)</f>
        <v>85</v>
      </c>
      <c r="X11" s="21">
        <f>V11/W11</f>
        <v>0.15294117647058825</v>
      </c>
    </row>
    <row r="12" spans="1:24" ht="19.5" thickBot="1">
      <c r="A12" s="22">
        <v>8</v>
      </c>
      <c r="B12" s="23" t="str">
        <f>+K3</f>
        <v>VALENCE-BOURG TT 5</v>
      </c>
      <c r="C12" s="23">
        <f>IF(F12="","",IF(F12&gt;G12,1,IF(F12=G12,"",IF(F12&lt;G12,""))))</f>
        <v>1</v>
      </c>
      <c r="D12" s="23">
        <f>IF(F12="","",IF(F12&gt;G12,"",IF(F12=G12,1,IF(F12&lt;G12,""))))</f>
      </c>
      <c r="E12" s="24">
        <f>IF(F12="","",IF(F12&gt;G12,"",IF(F12=G12,"",IF(F12&lt;G12,1))))</f>
      </c>
      <c r="F12" s="25">
        <v>12</v>
      </c>
      <c r="G12" s="26">
        <v>2</v>
      </c>
      <c r="H12" s="27">
        <f>IF(G12="","",IF(G12&gt;F12,1,IF(G12=F12,"",IF(G12&lt;F12,""))))</f>
      </c>
      <c r="I12" s="23">
        <f>IF(G12="","",IF(G12&gt;F12,"",IF(G12=F12,1,IF(G12&lt;F12,""))))</f>
      </c>
      <c r="J12" s="23">
        <f>IF(G12="","",IF(G12&gt;F12,"",IF(G12=F12,"",IF(G12&lt;F12,1))))</f>
        <v>1</v>
      </c>
      <c r="K12" s="23" t="str">
        <f>+B6</f>
        <v>FJEP-T.T CRUAS 1</v>
      </c>
      <c r="L12" s="28">
        <v>4</v>
      </c>
      <c r="N12" s="34">
        <v>8</v>
      </c>
      <c r="O12" s="235" t="str">
        <f>'PHASE 2 POULES'!D34</f>
        <v>ROMANS ASPTT 9</v>
      </c>
      <c r="P12" s="36">
        <f>(R12*3)+(S12*2)+(T12*1)-U12</f>
        <v>0</v>
      </c>
      <c r="Q12" s="37">
        <f>SUM(R12:U12)-9</f>
        <v>7</v>
      </c>
      <c r="R12" s="37">
        <f>SUMIF(Club_B,O12,Gagne_C)+SUMIF(Club_K,O12,Gagne_H)</f>
        <v>1</v>
      </c>
      <c r="S12" s="37">
        <f>SUMIF(Club_B,O12,Nul_D)+SUMIF(Club_K,O12,Nul_I)</f>
        <v>0</v>
      </c>
      <c r="T12" s="37">
        <f>SUMIF(Club_B,O12,Perdu_E)+SUMIF(Club_K,O12,Perdu_J)</f>
        <v>6</v>
      </c>
      <c r="U12" s="37">
        <v>9</v>
      </c>
      <c r="V12" s="37">
        <f>SUMIF(Club_B,O12,Score_F)+SUMIF(Club_K,O12,Score_G)</f>
        <v>26</v>
      </c>
      <c r="W12" s="37">
        <f>SUMIF(Club_B,O12,Score_G)+SUMIF(Club_K,O12,Score_F)</f>
        <v>72</v>
      </c>
      <c r="X12" s="38">
        <f>V12/W12</f>
        <v>0.3611111111111111</v>
      </c>
    </row>
    <row r="13" spans="1:24" ht="19.5" thickBot="1">
      <c r="A13" s="39"/>
      <c r="K13" s="2"/>
      <c r="L13" s="39"/>
      <c r="N13" s="40"/>
      <c r="O13" s="41"/>
      <c r="P13" s="42"/>
      <c r="Q13" s="43"/>
      <c r="R13" s="43"/>
      <c r="S13" s="43"/>
      <c r="T13" s="43"/>
      <c r="U13" s="43"/>
      <c r="V13" s="43"/>
      <c r="W13" s="43"/>
      <c r="X13" s="43"/>
    </row>
    <row r="14" spans="1:16" ht="19.5" thickBot="1">
      <c r="A14" s="212" t="s">
        <v>140</v>
      </c>
      <c r="B14" s="213"/>
      <c r="C14" s="31" t="s">
        <v>118</v>
      </c>
      <c r="D14" s="31" t="s">
        <v>119</v>
      </c>
      <c r="E14" s="32" t="s">
        <v>120</v>
      </c>
      <c r="F14" s="214" t="s">
        <v>121</v>
      </c>
      <c r="G14" s="215"/>
      <c r="H14" s="33" t="s">
        <v>118</v>
      </c>
      <c r="I14" s="31" t="s">
        <v>119</v>
      </c>
      <c r="J14" s="31" t="s">
        <v>120</v>
      </c>
      <c r="K14" s="216">
        <f>PRA!K14</f>
        <v>44625</v>
      </c>
      <c r="L14" s="217"/>
      <c r="P14" s="42"/>
    </row>
    <row r="15" spans="1:21" ht="18.75">
      <c r="A15" s="5">
        <v>1</v>
      </c>
      <c r="B15" s="6" t="str">
        <f>+B3</f>
        <v>ARC SALAVAS 1</v>
      </c>
      <c r="C15" s="6">
        <f>IF(F15="","",IF(F15&gt;G15,1,IF(F15=G15,"",IF(F15&lt;G15,""))))</f>
        <v>1</v>
      </c>
      <c r="D15" s="6">
        <f>IF(F15="","",IF(F15&gt;G15,"",IF(F15=G15,1,IF(F15&lt;G15,""))))</f>
      </c>
      <c r="E15" s="7">
        <f>IF(F15="","",IF(F15&gt;G15,"",IF(F15=G15,"",IF(F15&lt;G15,1))))</f>
      </c>
      <c r="F15" s="8">
        <v>14</v>
      </c>
      <c r="G15" s="9">
        <v>0</v>
      </c>
      <c r="H15" s="10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  <v>1</v>
      </c>
      <c r="K15" s="6" t="str">
        <f>+K5</f>
        <v>ROMANS ASPTT 9</v>
      </c>
      <c r="L15" s="11">
        <v>6</v>
      </c>
      <c r="O15" s="2" t="s">
        <v>134</v>
      </c>
      <c r="P15" s="44">
        <v>3</v>
      </c>
      <c r="T15" s="234" t="s">
        <v>153</v>
      </c>
      <c r="U15" s="234"/>
    </row>
    <row r="16" spans="1:23" ht="18.75">
      <c r="A16" s="5">
        <v>2</v>
      </c>
      <c r="B16" s="6" t="str">
        <f>+B4</f>
        <v>MANTHES TT 4</v>
      </c>
      <c r="C16" s="6">
        <f>IF(F16="","",IF(F16&gt;G16,1,IF(F16=G16,"",IF(F16&lt;G16,""))))</f>
      </c>
      <c r="D16" s="6">
        <f>IF(F16="","",IF(F16&gt;G16,"",IF(F16=G16,1,IF(F16&lt;G16,""))))</f>
        <v>1</v>
      </c>
      <c r="E16" s="7">
        <f>IF(F16="","",IF(F16&gt;G16,"",IF(F16=G16,"",IF(F16&lt;G16,1))))</f>
      </c>
      <c r="F16" s="12">
        <v>7</v>
      </c>
      <c r="G16" s="13">
        <v>7</v>
      </c>
      <c r="H16" s="10">
        <f>IF(G16="","",IF(G16&gt;F16,1,IF(G16=F16,"",IF(G16&lt;F16,""))))</f>
      </c>
      <c r="I16" s="6">
        <f>IF(G16="","",IF(G16&gt;F16,"",IF(G16=F16,1,IF(G16&lt;F16,""))))</f>
        <v>1</v>
      </c>
      <c r="J16" s="6">
        <f>IF(G16="","",IF(G16&gt;F16,"",IF(G16=F16,"",IF(G16&lt;F16,1))))</f>
      </c>
      <c r="K16" s="6" t="str">
        <f>+K6</f>
        <v>T.T. TRICASTIN 4</v>
      </c>
      <c r="L16" s="11">
        <v>5</v>
      </c>
      <c r="O16" s="2" t="s">
        <v>135</v>
      </c>
      <c r="P16" s="44">
        <v>2</v>
      </c>
      <c r="T16" s="233" t="s">
        <v>158</v>
      </c>
      <c r="U16" s="233"/>
      <c r="V16" s="233"/>
      <c r="W16" s="233"/>
    </row>
    <row r="17" spans="1:22" ht="18.75">
      <c r="A17" s="5">
        <v>3</v>
      </c>
      <c r="B17" s="6" t="str">
        <f>+B5</f>
        <v>LE TEIL OASIS TT 3</v>
      </c>
      <c r="C17" s="6">
        <f>IF(F17="","",IF(F17&gt;G17,1,IF(F17=G17,"",IF(F17&lt;G17,""))))</f>
        <v>1</v>
      </c>
      <c r="D17" s="6">
        <f>IF(F17="","",IF(F17&gt;G17,"",IF(F17=G17,1,IF(F17&lt;G17,""))))</f>
      </c>
      <c r="E17" s="7">
        <f>IF(F17="","",IF(F17&gt;G17,"",IF(F17=G17,"",IF(F17&lt;G17,1))))</f>
      </c>
      <c r="F17" s="12">
        <v>11</v>
      </c>
      <c r="G17" s="13">
        <v>3</v>
      </c>
      <c r="H17" s="10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  <v>1</v>
      </c>
      <c r="K17" s="6" t="str">
        <f>+B6</f>
        <v>FJEP-T.T CRUAS 1</v>
      </c>
      <c r="L17" s="11">
        <v>4</v>
      </c>
      <c r="O17" s="2" t="s">
        <v>136</v>
      </c>
      <c r="P17" s="44">
        <v>1</v>
      </c>
      <c r="T17" s="239" t="s">
        <v>159</v>
      </c>
      <c r="U17" s="239"/>
      <c r="V17" s="239"/>
    </row>
    <row r="18" spans="1:12" ht="19.5" thickBot="1">
      <c r="A18" s="22">
        <v>8</v>
      </c>
      <c r="B18" s="23" t="str">
        <f>+K3</f>
        <v>VALENCE-BOURG TT 5</v>
      </c>
      <c r="C18" s="23">
        <f>IF(F18="","",IF(F18&gt;G18,1,IF(F18=G18,"",IF(F18&lt;G18,""))))</f>
        <v>1</v>
      </c>
      <c r="D18" s="23">
        <f>IF(F18="","",IF(F18&gt;G18,"",IF(F18=G18,1,IF(F18&lt;G18,""))))</f>
      </c>
      <c r="E18" s="24">
        <f>IF(F18="","",IF(F18&gt;G18,"",IF(F18=G18,"",IF(F18&lt;G18,1))))</f>
      </c>
      <c r="F18" s="25">
        <v>14</v>
      </c>
      <c r="G18" s="26">
        <v>0</v>
      </c>
      <c r="H18" s="27">
        <f>IF(G18="","",IF(G18&gt;F18,1,IF(G18=F18,"",IF(G18&lt;F18,""))))</f>
      </c>
      <c r="I18" s="23">
        <f>IF(G18="","",IF(G18&gt;F18,"",IF(G18=F18,1,IF(G18&lt;F18,""))))</f>
      </c>
      <c r="J18" s="23">
        <f>IF(G18="","",IF(G18&gt;F18,"",IF(G18=F18,"",IF(G18&lt;F18,1))))</f>
        <v>1</v>
      </c>
      <c r="K18" s="23" t="str">
        <f>+K4</f>
        <v>ANNONAY TTBA 3</v>
      </c>
      <c r="L18" s="28">
        <v>7</v>
      </c>
    </row>
    <row r="19" spans="1:24" ht="19.5" thickBot="1">
      <c r="A19" s="39"/>
      <c r="K19" s="2"/>
      <c r="L19" s="39"/>
      <c r="O19" s="218" t="s">
        <v>137</v>
      </c>
      <c r="P19" s="219"/>
      <c r="Q19" s="219"/>
      <c r="R19" s="220"/>
      <c r="S19" s="227">
        <f ca="1">TODAY()</f>
        <v>44689</v>
      </c>
      <c r="T19" s="219"/>
      <c r="U19" s="219"/>
      <c r="V19" s="219"/>
      <c r="W19" s="219"/>
      <c r="X19" s="220"/>
    </row>
    <row r="20" spans="1:24" ht="19.5" thickBot="1">
      <c r="A20" s="212" t="s">
        <v>141</v>
      </c>
      <c r="B20" s="213"/>
      <c r="C20" s="31" t="s">
        <v>118</v>
      </c>
      <c r="D20" s="31" t="s">
        <v>119</v>
      </c>
      <c r="E20" s="32" t="s">
        <v>120</v>
      </c>
      <c r="F20" s="214" t="s">
        <v>121</v>
      </c>
      <c r="G20" s="215"/>
      <c r="H20" s="33" t="s">
        <v>118</v>
      </c>
      <c r="I20" s="31" t="s">
        <v>119</v>
      </c>
      <c r="J20" s="31" t="s">
        <v>120</v>
      </c>
      <c r="K20" s="216">
        <f>PRA!K20</f>
        <v>44632</v>
      </c>
      <c r="L20" s="217"/>
      <c r="O20" s="221"/>
      <c r="P20" s="222"/>
      <c r="Q20" s="222"/>
      <c r="R20" s="223"/>
      <c r="S20" s="222"/>
      <c r="T20" s="222"/>
      <c r="U20" s="222"/>
      <c r="V20" s="222"/>
      <c r="W20" s="222"/>
      <c r="X20" s="223"/>
    </row>
    <row r="21" spans="1:24" ht="18.75" customHeight="1">
      <c r="A21" s="5">
        <v>5</v>
      </c>
      <c r="B21" s="6" t="str">
        <f>+K6</f>
        <v>T.T. TRICASTIN 4</v>
      </c>
      <c r="C21" s="6">
        <f>IF(F21="","",IF(F21&gt;G21,1,IF(F21=G21,"",IF(F21&lt;G21,""))))</f>
      </c>
      <c r="D21" s="6">
        <f>IF(F21="","",IF(F21&gt;G21,"",IF(F21=G21,1,IF(F21&lt;G21,""))))</f>
      </c>
      <c r="E21" s="7">
        <f>IF(F21="","",IF(F21&gt;G21,"",IF(F21=G21,"",IF(F21&lt;G21,1))))</f>
        <v>1</v>
      </c>
      <c r="F21" s="8">
        <v>5</v>
      </c>
      <c r="G21" s="9">
        <v>9</v>
      </c>
      <c r="H21" s="10">
        <f>IF(G21="","",IF(G21&gt;F21,1,IF(G21=F21,"",IF(G21&lt;F21,""))))</f>
        <v>1</v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ARC SALAVAS 1</v>
      </c>
      <c r="L21" s="11">
        <v>1</v>
      </c>
      <c r="O21" s="221"/>
      <c r="P21" s="222"/>
      <c r="Q21" s="222"/>
      <c r="R21" s="223"/>
      <c r="S21" s="222"/>
      <c r="T21" s="222"/>
      <c r="U21" s="222"/>
      <c r="V21" s="222"/>
      <c r="W21" s="222"/>
      <c r="X21" s="223"/>
    </row>
    <row r="22" spans="1:24" ht="18.75" customHeight="1">
      <c r="A22" s="5">
        <v>4</v>
      </c>
      <c r="B22" s="6" t="str">
        <f>+B6</f>
        <v>FJEP-T.T CRUAS 1</v>
      </c>
      <c r="C22" s="6">
        <f>IF(F22="","",IF(F22&gt;G22,1,IF(F22=G22,"",IF(F22&lt;G22,""))))</f>
      </c>
      <c r="D22" s="6">
        <f>IF(F22="","",IF(F22&gt;G22,"",IF(F22=G22,1,IF(F22&lt;G22,""))))</f>
      </c>
      <c r="E22" s="7">
        <f>IF(F22="","",IF(F22&gt;G22,"",IF(F22=G22,"",IF(F22&lt;G22,1))))</f>
        <v>1</v>
      </c>
      <c r="F22" s="12">
        <v>6</v>
      </c>
      <c r="G22" s="13">
        <v>8</v>
      </c>
      <c r="H22" s="10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MANTHES TT 4</v>
      </c>
      <c r="L22" s="11">
        <v>2</v>
      </c>
      <c r="O22" s="221"/>
      <c r="P22" s="222"/>
      <c r="Q22" s="222"/>
      <c r="R22" s="223"/>
      <c r="S22" s="222"/>
      <c r="T22" s="222"/>
      <c r="U22" s="222"/>
      <c r="V22" s="222"/>
      <c r="W22" s="222"/>
      <c r="X22" s="223"/>
    </row>
    <row r="23" spans="1:24" ht="18.75" customHeight="1" thickBot="1">
      <c r="A23" s="5">
        <v>3</v>
      </c>
      <c r="B23" s="6" t="str">
        <f>+B5</f>
        <v>LE TEIL OASIS TT 3</v>
      </c>
      <c r="C23" s="6">
        <f>IF(F23="","",IF(F23&gt;G23,1,IF(F23=G23,"",IF(F23&lt;G23,""))))</f>
      </c>
      <c r="D23" s="6">
        <f>IF(F23="","",IF(F23&gt;G23,"",IF(F23=G23,1,IF(F23&lt;G23,""))))</f>
      </c>
      <c r="E23" s="7">
        <f>IF(F23="","",IF(F23&gt;G23,"",IF(F23=G23,"",IF(F23&lt;G23,1))))</f>
        <v>1</v>
      </c>
      <c r="F23" s="12">
        <v>4</v>
      </c>
      <c r="G23" s="13">
        <v>10</v>
      </c>
      <c r="H23" s="10">
        <f>IF(G23="","",IF(G23&gt;F23,1,IF(G23=F23,"",IF(G23&lt;F23,""))))</f>
        <v>1</v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VALENCE-BOURG TT 5</v>
      </c>
      <c r="L23" s="11">
        <v>8</v>
      </c>
      <c r="O23" s="224"/>
      <c r="P23" s="225"/>
      <c r="Q23" s="225"/>
      <c r="R23" s="226"/>
      <c r="S23" s="225"/>
      <c r="T23" s="225"/>
      <c r="U23" s="225"/>
      <c r="V23" s="225"/>
      <c r="W23" s="225"/>
      <c r="X23" s="226"/>
    </row>
    <row r="24" spans="1:12" ht="19.5" customHeight="1" thickBot="1">
      <c r="A24" s="22">
        <v>6</v>
      </c>
      <c r="B24" s="45" t="str">
        <f>+K5</f>
        <v>ROMANS ASPTT 9</v>
      </c>
      <c r="C24" s="23">
        <f>IF(F24="","",IF(F24&gt;G24,1,IF(F24=G24,"",IF(F24&lt;G24,""))))</f>
        <v>1</v>
      </c>
      <c r="D24" s="23">
        <f>IF(F24="","",IF(F24&gt;G24,"",IF(F24=G24,1,IF(F24&lt;G24,""))))</f>
      </c>
      <c r="E24" s="24">
        <f>IF(F24="","",IF(F24&gt;G24,"",IF(F24=G24,"",IF(F24&lt;G24,1))))</f>
      </c>
      <c r="F24" s="25">
        <v>14</v>
      </c>
      <c r="G24" s="26">
        <v>0</v>
      </c>
      <c r="H24" s="27">
        <f>IF(G24="","",IF(G24&gt;F24,1,IF(G24=F24,"",IF(G24&lt;F24,""))))</f>
      </c>
      <c r="I24" s="23">
        <f>IF(G24="","",IF(G24&gt;F24,"",IF(G24=F24,1,IF(G24&lt;F24,""))))</f>
      </c>
      <c r="J24" s="23">
        <f>IF(G24="","",IF(G24&gt;F24,"",IF(G24=F24,"",IF(G24&lt;F24,1))))</f>
        <v>1</v>
      </c>
      <c r="K24" s="45" t="str">
        <f>+K4</f>
        <v>ANNONAY TTBA 3</v>
      </c>
      <c r="L24" s="28">
        <v>7</v>
      </c>
    </row>
    <row r="25" spans="1:12" ht="19.5" customHeight="1" thickBot="1">
      <c r="A25" s="39"/>
      <c r="K25" s="2"/>
      <c r="L25" s="39"/>
    </row>
    <row r="26" spans="1:12" ht="18.75" customHeight="1" thickBot="1">
      <c r="A26" s="212" t="s">
        <v>142</v>
      </c>
      <c r="B26" s="213"/>
      <c r="C26" s="31" t="s">
        <v>118</v>
      </c>
      <c r="D26" s="31" t="s">
        <v>119</v>
      </c>
      <c r="E26" s="32" t="s">
        <v>120</v>
      </c>
      <c r="F26" s="214" t="s">
        <v>121</v>
      </c>
      <c r="G26" s="215"/>
      <c r="H26" s="33" t="s">
        <v>118</v>
      </c>
      <c r="I26" s="31" t="s">
        <v>119</v>
      </c>
      <c r="J26" s="31" t="s">
        <v>120</v>
      </c>
      <c r="K26" s="216">
        <f>PRA!K26</f>
        <v>44646</v>
      </c>
      <c r="L26" s="217"/>
    </row>
    <row r="27" spans="1:12" ht="18.75" customHeight="1">
      <c r="A27" s="5">
        <v>1</v>
      </c>
      <c r="B27" s="6" t="str">
        <f>+K21</f>
        <v>ARC SALAVAS 1</v>
      </c>
      <c r="C27" s="6">
        <f>IF(F27="","",IF(F27&gt;G27,1,IF(F27=G27,"",IF(F27&lt;G27,""))))</f>
        <v>1</v>
      </c>
      <c r="D27" s="6">
        <f>IF(F27="","",IF(F27&gt;G27,"",IF(F27=G27,1,IF(F27&lt;G27,""))))</f>
      </c>
      <c r="E27" s="7">
        <f>IF(F27="","",IF(F27&gt;G27,"",IF(F27=G27,"",IF(F27&lt;G27,1))))</f>
      </c>
      <c r="F27" s="8">
        <v>11</v>
      </c>
      <c r="G27" s="9">
        <v>3</v>
      </c>
      <c r="H27" s="10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  <v>1</v>
      </c>
      <c r="K27" s="6" t="str">
        <f>+B22</f>
        <v>FJEP-T.T CRUAS 1</v>
      </c>
      <c r="L27" s="11">
        <v>4</v>
      </c>
    </row>
    <row r="28" spans="1:12" ht="18.75" customHeight="1">
      <c r="A28" s="5">
        <v>2</v>
      </c>
      <c r="B28" s="6" t="str">
        <f>+K22</f>
        <v>MANTHES TT 4</v>
      </c>
      <c r="C28" s="6">
        <f>IF(F28="","",IF(F28&gt;G28,1,IF(F28=G28,"",IF(F28&lt;G28,""))))</f>
        <v>1</v>
      </c>
      <c r="D28" s="6">
        <f>IF(F28="","",IF(F28&gt;G28,"",IF(F28=G28,1,IF(F28&lt;G28,""))))</f>
      </c>
      <c r="E28" s="7">
        <f>IF(F28="","",IF(F28&gt;G28,"",IF(F28=G28,"",IF(F28&lt;G28,1))))</f>
      </c>
      <c r="F28" s="12">
        <v>10</v>
      </c>
      <c r="G28" s="13">
        <v>4</v>
      </c>
      <c r="H28" s="10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  <v>1</v>
      </c>
      <c r="K28" s="6" t="str">
        <f>+B23</f>
        <v>LE TEIL OASIS TT 3</v>
      </c>
      <c r="L28" s="11">
        <v>3</v>
      </c>
    </row>
    <row r="29" spans="1:12" ht="19.5" customHeight="1">
      <c r="A29" s="5">
        <v>7</v>
      </c>
      <c r="B29" s="6" t="str">
        <f>+K24</f>
        <v>ANNONAY TTBA 3</v>
      </c>
      <c r="C29" s="6">
        <f>IF(F29="","",IF(F29&gt;G29,1,IF(F29=G29,"",IF(F29&lt;G29,""))))</f>
      </c>
      <c r="D29" s="6">
        <f>IF(F29="","",IF(F29&gt;G29,"",IF(F29=G29,1,IF(F29&lt;G29,""))))</f>
      </c>
      <c r="E29" s="7">
        <f>IF(F29="","",IF(F29&gt;G29,"",IF(F29=G29,"",IF(F29&lt;G29,1))))</f>
        <v>1</v>
      </c>
      <c r="F29" s="12">
        <v>0</v>
      </c>
      <c r="G29" s="13">
        <v>14</v>
      </c>
      <c r="H29" s="10">
        <f>IF(G29="","",IF(G29&gt;F29,1,IF(G29=F29,"",IF(G29&lt;F29,""))))</f>
        <v>1</v>
      </c>
      <c r="I29" s="6">
        <f>IF(G29="","",IF(G29&gt;F29,"",IF(G29=F29,1,IF(G29&lt;F29,""))))</f>
      </c>
      <c r="J29" s="6">
        <f>IF(G29="","",IF(G29&gt;F29,"",IF(G29=F29,"",IF(G29&lt;F29,1))))</f>
      </c>
      <c r="K29" s="6" t="str">
        <f>+B21</f>
        <v>T.T. TRICASTIN 4</v>
      </c>
      <c r="L29" s="11">
        <v>5</v>
      </c>
    </row>
    <row r="30" spans="1:12" ht="19.5" thickBot="1">
      <c r="A30" s="22">
        <v>8</v>
      </c>
      <c r="B30" s="23" t="str">
        <f>+K23</f>
        <v>VALENCE-BOURG TT 5</v>
      </c>
      <c r="C30" s="23">
        <f>IF(F30="","",IF(F30&gt;G30,1,IF(F30=G30,"",IF(F30&lt;G30,""))))</f>
        <v>1</v>
      </c>
      <c r="D30" s="23">
        <f>IF(F30="","",IF(F30&gt;G30,"",IF(F30=G30,1,IF(F30&lt;G30,""))))</f>
      </c>
      <c r="E30" s="24">
        <f>IF(F30="","",IF(F30&gt;G30,"",IF(F30=G30,"",IF(F30&lt;G30,1))))</f>
      </c>
      <c r="F30" s="25">
        <v>10</v>
      </c>
      <c r="G30" s="26">
        <v>4</v>
      </c>
      <c r="H30" s="27">
        <f>IF(G30="","",IF(G30&gt;F30,1,IF(G30=F30,"",IF(G30&lt;F30,""))))</f>
      </c>
      <c r="I30" s="23">
        <f>IF(G30="","",IF(G30&gt;F30,"",IF(G30=F30,1,IF(G30&lt;F30,""))))</f>
      </c>
      <c r="J30" s="23">
        <f>IF(G30="","",IF(G30&gt;F30,"",IF(G30=F30,"",IF(G30&lt;F30,1))))</f>
        <v>1</v>
      </c>
      <c r="K30" s="23" t="str">
        <f>+B24</f>
        <v>ROMANS ASPTT 9</v>
      </c>
      <c r="L30" s="28">
        <v>6</v>
      </c>
    </row>
    <row r="31" spans="1:12" ht="19.5" thickBot="1">
      <c r="A31" s="39"/>
      <c r="K31" s="2"/>
      <c r="L31" s="39"/>
    </row>
    <row r="32" spans="1:12" ht="19.5" thickBot="1">
      <c r="A32" s="212" t="s">
        <v>143</v>
      </c>
      <c r="B32" s="213"/>
      <c r="C32" s="31" t="s">
        <v>118</v>
      </c>
      <c r="D32" s="31" t="s">
        <v>119</v>
      </c>
      <c r="E32" s="32" t="s">
        <v>120</v>
      </c>
      <c r="F32" s="214" t="s">
        <v>121</v>
      </c>
      <c r="G32" s="215"/>
      <c r="H32" s="33" t="s">
        <v>118</v>
      </c>
      <c r="I32" s="31" t="s">
        <v>119</v>
      </c>
      <c r="J32" s="31" t="s">
        <v>120</v>
      </c>
      <c r="K32" s="216">
        <f>PRA!K32</f>
        <v>44660</v>
      </c>
      <c r="L32" s="217"/>
    </row>
    <row r="33" spans="1:12" ht="18.75">
      <c r="A33" s="5">
        <v>3</v>
      </c>
      <c r="B33" s="6" t="str">
        <f>K28</f>
        <v>LE TEIL OASIS TT 3</v>
      </c>
      <c r="C33" s="6">
        <f>IF(F33="","",IF(F33&gt;G33,1,IF(F33=G33,"",IF(F33&lt;G33,""))))</f>
      </c>
      <c r="D33" s="6">
        <f>IF(F33="","",IF(F33&gt;G33,"",IF(F33=G33,1,IF(F33&lt;G33,""))))</f>
      </c>
      <c r="E33" s="7">
        <f>IF(F33="","",IF(F33&gt;G33,"",IF(F33=G33,"",IF(F33&lt;G33,1))))</f>
        <v>1</v>
      </c>
      <c r="F33" s="8">
        <v>6</v>
      </c>
      <c r="G33" s="9">
        <v>8</v>
      </c>
      <c r="H33" s="10">
        <f>IF(G33="","",IF(G33&gt;F33,1,IF(G33=F33,"",IF(G33&lt;F33,""))))</f>
        <v>1</v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ARC SALAVAS 1</v>
      </c>
      <c r="L33" s="11">
        <v>1</v>
      </c>
    </row>
    <row r="34" spans="1:12" ht="18.75" customHeight="1">
      <c r="A34" s="5">
        <v>5</v>
      </c>
      <c r="B34" s="6" t="str">
        <f>K29</f>
        <v>T.T. TRICASTIN 4</v>
      </c>
      <c r="C34" s="6">
        <f>IF(F34="","",IF(F34&gt;G34,1,IF(F34=G34,"",IF(F34&lt;G34,""))))</f>
        <v>1</v>
      </c>
      <c r="D34" s="6">
        <f>IF(F34="","",IF(F34&gt;G34,"",IF(F34=G34,1,IF(F34&lt;G34,""))))</f>
      </c>
      <c r="E34" s="7">
        <f>IF(F34="","",IF(F34&gt;G34,"",IF(F34=G34,"",IF(F34&lt;G34,1))))</f>
      </c>
      <c r="F34" s="12">
        <v>14</v>
      </c>
      <c r="G34" s="13">
        <v>0</v>
      </c>
      <c r="H34" s="10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  <v>1</v>
      </c>
      <c r="K34" s="46" t="str">
        <f>+K30</f>
        <v>ROMANS ASPTT 9</v>
      </c>
      <c r="L34" s="11">
        <v>6</v>
      </c>
    </row>
    <row r="35" spans="1:12" ht="18.75" customHeight="1">
      <c r="A35" s="5">
        <v>4</v>
      </c>
      <c r="B35" s="6" t="str">
        <f>+K27</f>
        <v>FJEP-T.T CRUAS 1</v>
      </c>
      <c r="C35" s="6">
        <f>IF(F35="","",IF(F35&gt;G35,1,IF(F35=G35,"",IF(F35&lt;G35,""))))</f>
        <v>1</v>
      </c>
      <c r="D35" s="6">
        <f>IF(F35="","",IF(F35&gt;G35,"",IF(F35=G35,1,IF(F35&lt;G35,""))))</f>
      </c>
      <c r="E35" s="7">
        <f>IF(F35="","",IF(F35&gt;G35,"",IF(F35=G35,"",IF(F35&lt;G35,1))))</f>
      </c>
      <c r="F35" s="12">
        <v>11</v>
      </c>
      <c r="G35" s="13">
        <v>3</v>
      </c>
      <c r="H35" s="10">
        <f>IF(G35="","",IF(G35&gt;F35,1,IF(G35=F35,"",IF(G35&lt;F35,""))))</f>
      </c>
      <c r="I35" s="6">
        <f>IF(G35="","",IF(G35&gt;F35,"",IF(G35=F35,1,IF(G35&lt;F35,""))))</f>
      </c>
      <c r="J35" s="6">
        <f>IF(G35="","",IF(G35&gt;F35,"",IF(G35=F35,"",IF(G35&lt;F35,1))))</f>
        <v>1</v>
      </c>
      <c r="K35" s="6" t="str">
        <f>+B29</f>
        <v>ANNONAY TTBA 3</v>
      </c>
      <c r="L35" s="11">
        <v>7</v>
      </c>
    </row>
    <row r="36" spans="1:12" ht="19.5" customHeight="1" thickBot="1">
      <c r="A36" s="22">
        <v>2</v>
      </c>
      <c r="B36" s="23" t="str">
        <f>B28</f>
        <v>MANTHES TT 4</v>
      </c>
      <c r="C36" s="23">
        <f>IF(F36="","",IF(F36&gt;G36,1,IF(F36=G36,"",IF(F36&lt;G36,""))))</f>
      </c>
      <c r="D36" s="23">
        <f>IF(F36="","",IF(F36&gt;G36,"",IF(F36=G36,1,IF(F36&lt;G36,""))))</f>
      </c>
      <c r="E36" s="24">
        <f>IF(F36="","",IF(F36&gt;G36,"",IF(F36=G36,"",IF(F36&lt;G36,1))))</f>
        <v>1</v>
      </c>
      <c r="F36" s="25">
        <v>5</v>
      </c>
      <c r="G36" s="26">
        <v>9</v>
      </c>
      <c r="H36" s="27">
        <f>IF(G36="","",IF(G36&gt;F36,1,IF(G36=F36,"",IF(G36&lt;F36,""))))</f>
        <v>1</v>
      </c>
      <c r="I36" s="23">
        <f>IF(G36="","",IF(G36&gt;F36,"",IF(G36=F36,1,IF(G36&lt;F36,""))))</f>
      </c>
      <c r="J36" s="23">
        <f>IF(G36="","",IF(G36&gt;F36,"",IF(G36=F36,"",IF(G36&lt;F36,1))))</f>
      </c>
      <c r="K36" s="23" t="str">
        <f>+B30</f>
        <v>VALENCE-BOURG TT 5</v>
      </c>
      <c r="L36" s="28">
        <v>8</v>
      </c>
    </row>
    <row r="37" spans="1:12" ht="19.5" thickBot="1">
      <c r="A37" s="39"/>
      <c r="K37" s="2"/>
      <c r="L37" s="39"/>
    </row>
    <row r="38" spans="1:12" ht="19.5" thickBot="1">
      <c r="A38" s="212" t="s">
        <v>144</v>
      </c>
      <c r="B38" s="213"/>
      <c r="C38" s="31" t="s">
        <v>118</v>
      </c>
      <c r="D38" s="31" t="s">
        <v>119</v>
      </c>
      <c r="E38" s="32" t="s">
        <v>120</v>
      </c>
      <c r="F38" s="214" t="s">
        <v>121</v>
      </c>
      <c r="G38" s="215"/>
      <c r="H38" s="33" t="s">
        <v>118</v>
      </c>
      <c r="I38" s="31" t="s">
        <v>119</v>
      </c>
      <c r="J38" s="31" t="s">
        <v>120</v>
      </c>
      <c r="K38" s="216">
        <f>PRA!K38</f>
        <v>44688</v>
      </c>
      <c r="L38" s="217"/>
    </row>
    <row r="39" spans="1:12" ht="18.75">
      <c r="A39" s="5">
        <v>1</v>
      </c>
      <c r="B39" s="6" t="str">
        <f>+K33</f>
        <v>ARC SALAVAS 1</v>
      </c>
      <c r="C39" s="6">
        <f>IF(F39="","",IF(F39&gt;G39,1,IF(F39=G39,"",IF(F39&lt;G39,""))))</f>
        <v>1</v>
      </c>
      <c r="D39" s="6">
        <f>IF(F39="","",IF(F39&gt;G39,"",IF(F39=G39,1,IF(F39&lt;G39,""))))</f>
      </c>
      <c r="E39" s="7">
        <f>IF(F39="","",IF(F39&gt;G39,"",IF(F39=G39,"",IF(F39&lt;G39,1))))</f>
      </c>
      <c r="F39" s="8">
        <v>14</v>
      </c>
      <c r="G39" s="9">
        <v>0</v>
      </c>
      <c r="H39" s="10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  <v>1</v>
      </c>
      <c r="K39" s="6" t="str">
        <f>+B36</f>
        <v>MANTHES TT 4</v>
      </c>
      <c r="L39" s="11">
        <v>2</v>
      </c>
    </row>
    <row r="40" spans="1:12" ht="18.75">
      <c r="A40" s="5">
        <v>6</v>
      </c>
      <c r="B40" s="6" t="str">
        <f>+K34</f>
        <v>ROMANS ASPTT 9</v>
      </c>
      <c r="C40" s="6">
        <f>IF(F40="","",IF(F40&gt;G40,1,IF(F40=G40,"",IF(F40&lt;G40,""))))</f>
      </c>
      <c r="D40" s="6">
        <f>IF(F40="","",IF(F40&gt;G40,"",IF(F40=G40,1,IF(F40&lt;G40,""))))</f>
      </c>
      <c r="E40" s="7">
        <f>IF(F40="","",IF(F40&gt;G40,"",IF(F40=G40,"",IF(F40&lt;G40,1))))</f>
        <v>1</v>
      </c>
      <c r="F40" s="12">
        <v>0</v>
      </c>
      <c r="G40" s="13">
        <v>14</v>
      </c>
      <c r="H40" s="10">
        <f>IF(G40="","",IF(G40&gt;F40,1,IF(G40=F40,"",IF(G40&lt;F40,""))))</f>
        <v>1</v>
      </c>
      <c r="I40" s="6">
        <f>IF(G40="","",IF(G40&gt;F40,"",IF(G40=F40,1,IF(G40&lt;F40,""))))</f>
      </c>
      <c r="J40" s="6">
        <f>IF(G40="","",IF(G40&gt;F40,"",IF(G40=F40,"",IF(G40&lt;F40,1))))</f>
      </c>
      <c r="K40" s="6" t="str">
        <f>+B35</f>
        <v>FJEP-T.T CRUAS 1</v>
      </c>
      <c r="L40" s="11">
        <v>4</v>
      </c>
    </row>
    <row r="41" spans="1:12" ht="18.75">
      <c r="A41" s="5">
        <v>7</v>
      </c>
      <c r="B41" s="47" t="str">
        <f>+K35</f>
        <v>ANNONAY TTBA 3</v>
      </c>
      <c r="C41" s="6">
        <f>IF(F41="","",IF(F41&gt;G41,1,IF(F41=G41,"",IF(F41&lt;G41,""))))</f>
      </c>
      <c r="D41" s="6">
        <f>IF(F41="","",IF(F41&gt;G41,"",IF(F41=G41,1,IF(F41&lt;G41,""))))</f>
      </c>
      <c r="E41" s="7">
        <f>IF(F41="","",IF(F41&gt;G41,"",IF(F41=G41,"",IF(F41&lt;G41,1))))</f>
        <v>1</v>
      </c>
      <c r="F41" s="12">
        <v>6</v>
      </c>
      <c r="G41" s="13">
        <v>8</v>
      </c>
      <c r="H41" s="10">
        <f>IF(G41="","",IF(G41&gt;F41,1,IF(G41=F41,"",IF(G41&lt;F41,""))))</f>
        <v>1</v>
      </c>
      <c r="I41" s="6">
        <f>IF(G41="","",IF(G41&gt;F41,"",IF(G41=F41,1,IF(G41&lt;F41,""))))</f>
      </c>
      <c r="J41" s="6">
        <f>IF(G41="","",IF(G41&gt;F41,"",IF(G41=F41,"",IF(G41&lt;F41,1))))</f>
      </c>
      <c r="K41" s="47" t="str">
        <f>B5</f>
        <v>LE TEIL OASIS TT 3</v>
      </c>
      <c r="L41" s="11">
        <v>3</v>
      </c>
    </row>
    <row r="42" spans="1:12" ht="19.5" thickBot="1">
      <c r="A42" s="22">
        <v>8</v>
      </c>
      <c r="B42" s="23" t="str">
        <f>+K36</f>
        <v>VALENCE-BOURG TT 5</v>
      </c>
      <c r="C42" s="23">
        <f>IF(F42="","",IF(F42&gt;G42,1,IF(F42=G42,"",IF(F42&lt;G42,""))))</f>
        <v>1</v>
      </c>
      <c r="D42" s="23">
        <f>IF(F42="","",IF(F42&gt;G42,"",IF(F42=G42,1,IF(F42&lt;G42,""))))</f>
      </c>
      <c r="E42" s="24">
        <f>IF(F42="","",IF(F42&gt;G42,"",IF(F42=G42,"",IF(F42&lt;G42,1))))</f>
      </c>
      <c r="F42" s="25">
        <v>9</v>
      </c>
      <c r="G42" s="26">
        <v>5</v>
      </c>
      <c r="H42" s="27">
        <f>IF(G42="","",IF(G42&gt;F42,1,IF(G42=F42,"",IF(G42&lt;F42,""))))</f>
      </c>
      <c r="I42" s="23">
        <f>IF(G42="","",IF(G42&gt;F42,"",IF(G42=F42,1,IF(G42&lt;F42,""))))</f>
      </c>
      <c r="J42" s="23">
        <f>IF(G42="","",IF(G42&gt;F42,"",IF(G42=F42,"",IF(G42&lt;F42,1))))</f>
        <v>1</v>
      </c>
      <c r="K42" s="23" t="str">
        <f>K6</f>
        <v>T.T. TRICASTIN 4</v>
      </c>
      <c r="L42" s="28">
        <v>5</v>
      </c>
    </row>
  </sheetData>
  <sheetProtection/>
  <mergeCells count="33">
    <mergeCell ref="T15:U15"/>
    <mergeCell ref="T16:W16"/>
    <mergeCell ref="T17:V17"/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43:E65536">
    <cfRule type="cellIs" priority="21" dxfId="130" operator="equal" stopIfTrue="1">
      <formula>"PORT * "</formula>
    </cfRule>
  </conditionalFormatting>
  <conditionalFormatting sqref="F43:F65536">
    <cfRule type="cellIs" priority="22" dxfId="3" operator="greaterThan" stopIfTrue="1">
      <formula>20</formula>
    </cfRule>
  </conditionalFormatting>
  <conditionalFormatting sqref="B43:B65536">
    <cfRule type="cellIs" priority="23" dxfId="131" operator="equal" stopIfTrue="1">
      <formula>"PORT ST PERE 1"</formula>
    </cfRule>
  </conditionalFormatting>
  <conditionalFormatting sqref="K43:K65536 O1 O24:O65536 O3:O18">
    <cfRule type="cellIs" priority="24" dxfId="7" operator="equal" stopIfTrue="1">
      <formula>"PORT ST PERE 1"</formula>
    </cfRule>
  </conditionalFormatting>
  <conditionalFormatting sqref="O19">
    <cfRule type="cellIs" priority="16" dxfId="7" operator="equal" stopIfTrue="1">
      <formula>"PORT ST PERE 1"</formula>
    </cfRule>
  </conditionalFormatting>
  <conditionalFormatting sqref="C2:E32 C37:E42">
    <cfRule type="cellIs" priority="8" dxfId="130" operator="equal" stopIfTrue="1">
      <formula>"PORT * "</formula>
    </cfRule>
  </conditionalFormatting>
  <conditionalFormatting sqref="F2 F7 F13 F19 F25 F31:F32 F37:F38">
    <cfRule type="cellIs" priority="9" dxfId="3" operator="greaterThan" stopIfTrue="1">
      <formula>20</formula>
    </cfRule>
  </conditionalFormatting>
  <conditionalFormatting sqref="B9:B13 B15:B19 B21:B25 B27:B31 B35:B37 B39:B42 B3:B7">
    <cfRule type="cellIs" priority="10" dxfId="131" operator="equal" stopIfTrue="1">
      <formula>"PORT ST PERE 1"</formula>
    </cfRule>
  </conditionalFormatting>
  <conditionalFormatting sqref="K2:K42">
    <cfRule type="cellIs" priority="11" dxfId="7" operator="equal" stopIfTrue="1">
      <formula>"PORT ST PERE 1"</formula>
    </cfRule>
  </conditionalFormatting>
  <conditionalFormatting sqref="F8">
    <cfRule type="cellIs" priority="7" dxfId="3" operator="greaterThan" stopIfTrue="1">
      <formula>20</formula>
    </cfRule>
  </conditionalFormatting>
  <conditionalFormatting sqref="F26">
    <cfRule type="cellIs" priority="4" dxfId="3" operator="greaterThan" stopIfTrue="1">
      <formula>20</formula>
    </cfRule>
  </conditionalFormatting>
  <conditionalFormatting sqref="F14">
    <cfRule type="cellIs" priority="6" dxfId="3" operator="greaterThan" stopIfTrue="1">
      <formula>20</formula>
    </cfRule>
  </conditionalFormatting>
  <conditionalFormatting sqref="F20">
    <cfRule type="cellIs" priority="5" dxfId="3" operator="greaterThan" stopIfTrue="1">
      <formula>20</formula>
    </cfRule>
  </conditionalFormatting>
  <conditionalFormatting sqref="B33">
    <cfRule type="cellIs" priority="3" dxfId="130" operator="equal" stopIfTrue="1">
      <formula>"PORT * "</formula>
    </cfRule>
  </conditionalFormatting>
  <conditionalFormatting sqref="B34">
    <cfRule type="cellIs" priority="2" dxfId="130" operator="equal" stopIfTrue="1">
      <formula>"PORT * "</formula>
    </cfRule>
  </conditionalFormatting>
  <conditionalFormatting sqref="C33:E36">
    <cfRule type="cellIs" priority="1" dxfId="13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59" r:id="rId1"/>
  <rowBreaks count="1" manualBreakCount="1">
    <brk id="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X42"/>
  <sheetViews>
    <sheetView showGridLines="0" tabSelected="1" zoomScale="75" zoomScaleNormal="75" zoomScalePageLayoutView="0" workbookViewId="0" topLeftCell="A1">
      <selection activeCell="T14" sqref="T14:W16"/>
    </sheetView>
  </sheetViews>
  <sheetFormatPr defaultColWidth="11.421875" defaultRowHeight="15"/>
  <cols>
    <col min="1" max="1" width="2.7109375" style="2" bestFit="1" customWidth="1"/>
    <col min="2" max="2" width="33.28125" style="2" bestFit="1" customWidth="1"/>
    <col min="3" max="3" width="3.421875" style="2" bestFit="1" customWidth="1"/>
    <col min="4" max="4" width="3.28125" style="2" bestFit="1" customWidth="1"/>
    <col min="5" max="5" width="3.00390625" style="2" bestFit="1" customWidth="1"/>
    <col min="6" max="7" width="4.7109375" style="2" customWidth="1"/>
    <col min="8" max="8" width="3.421875" style="2" bestFit="1" customWidth="1"/>
    <col min="9" max="9" width="3.28125" style="2" bestFit="1" customWidth="1"/>
    <col min="10" max="10" width="3.00390625" style="2" bestFit="1" customWidth="1"/>
    <col min="11" max="11" width="33.28125" style="30" bestFit="1" customWidth="1"/>
    <col min="12" max="12" width="2.7109375" style="2" bestFit="1" customWidth="1"/>
    <col min="13" max="13" width="19.57421875" style="1" bestFit="1" customWidth="1"/>
    <col min="14" max="14" width="7.28125" style="2" bestFit="1" customWidth="1"/>
    <col min="15" max="15" width="33.28125" style="2" bestFit="1" customWidth="1"/>
    <col min="16" max="16" width="8.57421875" style="3" bestFit="1" customWidth="1"/>
    <col min="17" max="17" width="8.00390625" style="2" bestFit="1" customWidth="1"/>
    <col min="18" max="18" width="10.140625" style="2" bestFit="1" customWidth="1"/>
    <col min="19" max="19" width="6.57421875" style="2" bestFit="1" customWidth="1"/>
    <col min="20" max="20" width="9.421875" style="2" bestFit="1" customWidth="1"/>
    <col min="21" max="21" width="6.421875" style="2" bestFit="1" customWidth="1"/>
    <col min="22" max="22" width="7.00390625" style="2" bestFit="1" customWidth="1"/>
    <col min="23" max="23" width="9.421875" style="2" bestFit="1" customWidth="1"/>
    <col min="24" max="24" width="10.421875" style="2" bestFit="1" customWidth="1"/>
    <col min="25" max="16384" width="11.421875" style="2" customWidth="1"/>
  </cols>
  <sheetData>
    <row r="1" spans="1:12" ht="30" customHeight="1" thickBot="1">
      <c r="A1" s="194" t="s">
        <v>149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24" ht="18" customHeight="1" thickBot="1">
      <c r="A2" s="197" t="s">
        <v>138</v>
      </c>
      <c r="B2" s="198"/>
      <c r="C2" s="4" t="s">
        <v>118</v>
      </c>
      <c r="D2" s="4" t="s">
        <v>119</v>
      </c>
      <c r="E2" s="4" t="s">
        <v>120</v>
      </c>
      <c r="F2" s="199" t="s">
        <v>121</v>
      </c>
      <c r="G2" s="200"/>
      <c r="H2" s="4" t="s">
        <v>118</v>
      </c>
      <c r="I2" s="4" t="s">
        <v>119</v>
      </c>
      <c r="J2" s="4" t="s">
        <v>120</v>
      </c>
      <c r="K2" s="201">
        <f>PRA!K2</f>
        <v>44583</v>
      </c>
      <c r="L2" s="202"/>
      <c r="N2" s="203" t="str">
        <f>+PRA!N2</f>
        <v>CLASSEMENTS </v>
      </c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4" ht="18" customHeight="1">
      <c r="A3" s="5">
        <v>1</v>
      </c>
      <c r="B3" s="6" t="str">
        <f>'PHASE 2 POULES'!F29</f>
        <v>PPC DIEULEFIT 2</v>
      </c>
      <c r="C3" s="6">
        <f>IF(F3="","",IF(F3&gt;G3,1,IF(F3=G3,"",IF(F3&lt;G3,""))))</f>
        <v>1</v>
      </c>
      <c r="D3" s="6">
        <f>IF(F3="","",IF(F3&gt;G3,"",IF(F3=G3,1,IF(F3&lt;G3,""))))</f>
      </c>
      <c r="E3" s="7">
        <f>IF(F3="","",IF(F3&gt;G3,"",IF(F3=G3,"",IF(F3&lt;G3,1))))</f>
      </c>
      <c r="F3" s="8">
        <v>9</v>
      </c>
      <c r="G3" s="9">
        <v>5</v>
      </c>
      <c r="H3" s="10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  <v>1</v>
      </c>
      <c r="K3" s="6" t="str">
        <f>'PHASE 2 POULES'!F36</f>
        <v>TTC BUIS BARONNIES 1</v>
      </c>
      <c r="L3" s="11">
        <v>8</v>
      </c>
      <c r="N3" s="206" t="s">
        <v>122</v>
      </c>
      <c r="O3" s="208" t="s">
        <v>123</v>
      </c>
      <c r="P3" s="208" t="s">
        <v>124</v>
      </c>
      <c r="Q3" s="210" t="s">
        <v>125</v>
      </c>
      <c r="R3" s="210"/>
      <c r="S3" s="210"/>
      <c r="T3" s="210"/>
      <c r="U3" s="210"/>
      <c r="V3" s="210" t="s">
        <v>124</v>
      </c>
      <c r="W3" s="210"/>
      <c r="X3" s="211"/>
    </row>
    <row r="4" spans="1:24" ht="18.75">
      <c r="A4" s="5">
        <v>2</v>
      </c>
      <c r="B4" s="6" t="str">
        <f>'PHASE 2 POULES'!F30</f>
        <v>TOURNON ERTT 2</v>
      </c>
      <c r="C4" s="6">
        <f>IF(F4="","",IF(F4&gt;G4,1,IF(F4=G4,"",IF(F4&lt;G4,""))))</f>
        <v>1</v>
      </c>
      <c r="D4" s="6">
        <f>IF(F4="","",IF(F4&gt;G4,"",IF(F4=G4,1,IF(F4&lt;G4,""))))</f>
      </c>
      <c r="E4" s="7">
        <f>IF(F4="","",IF(F4&gt;G4,"",IF(F4=G4,"",IF(F4&lt;G4,1))))</f>
      </c>
      <c r="F4" s="12">
        <v>9</v>
      </c>
      <c r="G4" s="13">
        <v>5</v>
      </c>
      <c r="H4" s="10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'PHASE 2 POULES'!F35</f>
        <v>AUBENAS-VALS TT 3</v>
      </c>
      <c r="L4" s="11">
        <v>7</v>
      </c>
      <c r="N4" s="207"/>
      <c r="O4" s="209"/>
      <c r="P4" s="209"/>
      <c r="Q4" s="14" t="s">
        <v>126</v>
      </c>
      <c r="R4" s="14" t="s">
        <v>127</v>
      </c>
      <c r="S4" s="15" t="s">
        <v>128</v>
      </c>
      <c r="T4" s="15" t="s">
        <v>129</v>
      </c>
      <c r="U4" s="15" t="s">
        <v>130</v>
      </c>
      <c r="V4" s="14" t="s">
        <v>131</v>
      </c>
      <c r="W4" s="14" t="s">
        <v>132</v>
      </c>
      <c r="X4" s="16" t="s">
        <v>133</v>
      </c>
    </row>
    <row r="5" spans="1:24" ht="18.75">
      <c r="A5" s="5">
        <v>3</v>
      </c>
      <c r="B5" s="6" t="str">
        <f>'PHASE 2 POULES'!F31</f>
        <v>LA VOULTE LIVRON 2</v>
      </c>
      <c r="C5" s="6">
        <f>IF(F5="","",IF(F5&gt;G5,1,IF(F5=G5,"",IF(F5&lt;G5,""))))</f>
      </c>
      <c r="D5" s="6">
        <f>IF(F5="","",IF(F5&gt;G5,"",IF(F5=G5,1,IF(F5&lt;G5,""))))</f>
      </c>
      <c r="E5" s="7">
        <f>IF(F5="","",IF(F5&gt;G5,"",IF(F5=G5,"",IF(F5&lt;G5,1))))</f>
        <v>1</v>
      </c>
      <c r="F5" s="12">
        <v>5</v>
      </c>
      <c r="G5" s="13">
        <v>9</v>
      </c>
      <c r="H5" s="10">
        <f>IF(G5="","",IF(G5&gt;F5,1,IF(G5=F5,"",IF(G5&lt;F5,""))))</f>
        <v>1</v>
      </c>
      <c r="I5" s="6">
        <f>IF(G5="","",IF(G5&gt;F5,"",IF(G5=F5,1,IF(G5&lt;F5,""))))</f>
      </c>
      <c r="J5" s="6">
        <f>IF(G5="","",IF(G5&gt;F5,"",IF(G5=F5,"",IF(G5&lt;F5,1))))</f>
      </c>
      <c r="K5" s="6" t="str">
        <f>'PHASE 2 POULES'!F34</f>
        <v>ROMANS ASPTT 7</v>
      </c>
      <c r="L5" s="11">
        <v>6</v>
      </c>
      <c r="N5" s="17">
        <v>1</v>
      </c>
      <c r="O5" s="232" t="str">
        <f>'PHASE 2 POULES'!F34</f>
        <v>ROMANS ASPTT 7</v>
      </c>
      <c r="P5" s="19">
        <f>(R5*3)+(S5*2)+(T5*1)-U5</f>
        <v>21</v>
      </c>
      <c r="Q5" s="20">
        <f>SUM(R5:U5)</f>
        <v>7</v>
      </c>
      <c r="R5" s="20">
        <f>SUMIF(Club_B,O5,Gagne_C)+SUMIF(Club_K,O5,Gagne_H)</f>
        <v>7</v>
      </c>
      <c r="S5" s="20">
        <f>SUMIF(Club_B,O5,Nul_D)+SUMIF(Club_K,O5,Nul_I)</f>
        <v>0</v>
      </c>
      <c r="T5" s="20">
        <f>SUMIF(Club_B,O5,Perdu_E)+SUMIF(Club_K,O5,Perdu_J)</f>
        <v>0</v>
      </c>
      <c r="U5" s="20">
        <v>0</v>
      </c>
      <c r="V5" s="20">
        <f>SUMIF(Club_B,O5,Score_F)+SUMIF(Club_K,O5,Score_G)</f>
        <v>73</v>
      </c>
      <c r="W5" s="20">
        <f>SUMIF(Club_B,O5,Score_G)+SUMIF(Club_K,O5,Score_F)</f>
        <v>25</v>
      </c>
      <c r="X5" s="21">
        <f>V5/W5</f>
        <v>2.92</v>
      </c>
    </row>
    <row r="6" spans="1:24" ht="19.5" thickBot="1">
      <c r="A6" s="22">
        <v>4</v>
      </c>
      <c r="B6" s="23" t="str">
        <f>'PHASE 2 POULES'!F32</f>
        <v>MONTELIMAR TT 4</v>
      </c>
      <c r="C6" s="23">
        <f>IF(F6="","",IF(F6&gt;G6,1,IF(F6=G6,"",IF(F6&lt;G6,""))))</f>
      </c>
      <c r="D6" s="23">
        <f>IF(F6="","",IF(F6&gt;G6,"",IF(F6=G6,1,IF(F6&lt;G6,""))))</f>
      </c>
      <c r="E6" s="24">
        <f>IF(F6="","",IF(F6&gt;G6,"",IF(F6=G6,"",IF(F6&lt;G6,1))))</f>
        <v>1</v>
      </c>
      <c r="F6" s="25">
        <v>5</v>
      </c>
      <c r="G6" s="26">
        <v>9</v>
      </c>
      <c r="H6" s="27">
        <f>IF(G6="","",IF(G6&gt;F6,1,IF(G6=F6,"",IF(G6&lt;F6,""))))</f>
        <v>1</v>
      </c>
      <c r="I6" s="23">
        <f>IF(G6="","",IF(G6&gt;F6,"",IF(G6=F6,1,IF(G6&lt;F6,""))))</f>
      </c>
      <c r="J6" s="23">
        <f>IF(G6="","",IF(G6&gt;F6,"",IF(G6=F6,"",IF(G6&lt;F6,1))))</f>
      </c>
      <c r="K6" s="23" t="str">
        <f>'PHASE 2 POULES'!F33</f>
        <v>LE TEIL OASIS TT 2</v>
      </c>
      <c r="L6" s="28">
        <v>5</v>
      </c>
      <c r="N6" s="17">
        <v>2</v>
      </c>
      <c r="O6" s="228" t="str">
        <f>'PHASE 2 POULES'!F30</f>
        <v>TOURNON ERTT 2</v>
      </c>
      <c r="P6" s="19">
        <f>(R6*3)+(S6*2)+(T6*1)-U6</f>
        <v>19</v>
      </c>
      <c r="Q6" s="20">
        <f>SUM(R6:U6)</f>
        <v>7</v>
      </c>
      <c r="R6" s="20">
        <f>SUMIF(Club_B,O6,Gagne_C)+SUMIF(Club_K,O6,Gagne_H)</f>
        <v>6</v>
      </c>
      <c r="S6" s="20">
        <f>SUMIF(Club_B,O6,Nul_D)+SUMIF(Club_K,O6,Nul_I)</f>
        <v>0</v>
      </c>
      <c r="T6" s="20">
        <f>SUMIF(Club_B,O6,Perdu_E)+SUMIF(Club_K,O6,Perdu_J)</f>
        <v>1</v>
      </c>
      <c r="U6" s="20">
        <v>0</v>
      </c>
      <c r="V6" s="20">
        <f>SUMIF(Club_B,O6,Score_F)+SUMIF(Club_K,O6,Score_G)</f>
        <v>69</v>
      </c>
      <c r="W6" s="20">
        <f>SUMIF(Club_B,O6,Score_G)+SUMIF(Club_K,O6,Score_F)</f>
        <v>29</v>
      </c>
      <c r="X6" s="21">
        <f>V6/W6</f>
        <v>2.3793103448275863</v>
      </c>
    </row>
    <row r="7" spans="1:24" ht="19.5" thickBot="1">
      <c r="A7" s="29"/>
      <c r="L7" s="29"/>
      <c r="N7" s="17">
        <v>3</v>
      </c>
      <c r="O7" s="18" t="str">
        <f>'PHASE 2 POULES'!F29</f>
        <v>PPC DIEULEFIT 2</v>
      </c>
      <c r="P7" s="19">
        <f>(R7*3)+(S7*2)+(T7*1)-U7</f>
        <v>16</v>
      </c>
      <c r="Q7" s="20">
        <f>SUM(R7:U7)</f>
        <v>7</v>
      </c>
      <c r="R7" s="20">
        <f>SUMIF(Club_B,O7,Gagne_C)+SUMIF(Club_K,O7,Gagne_H)</f>
        <v>4</v>
      </c>
      <c r="S7" s="20">
        <f>SUMIF(Club_B,O7,Nul_D)+SUMIF(Club_K,O7,Nul_I)</f>
        <v>1</v>
      </c>
      <c r="T7" s="20">
        <f>SUMIF(Club_B,O7,Perdu_E)+SUMIF(Club_K,O7,Perdu_J)</f>
        <v>2</v>
      </c>
      <c r="U7" s="20">
        <v>0</v>
      </c>
      <c r="V7" s="20">
        <f>SUMIF(Club_B,O7,Score_F)+SUMIF(Club_K,O7,Score_G)</f>
        <v>49</v>
      </c>
      <c r="W7" s="20">
        <f>SUMIF(Club_B,O7,Score_G)+SUMIF(Club_K,O7,Score_F)</f>
        <v>49</v>
      </c>
      <c r="X7" s="21">
        <f>V7/W7</f>
        <v>1</v>
      </c>
    </row>
    <row r="8" spans="1:24" ht="19.5" thickBot="1">
      <c r="A8" s="212" t="s">
        <v>139</v>
      </c>
      <c r="B8" s="213"/>
      <c r="C8" s="31" t="s">
        <v>118</v>
      </c>
      <c r="D8" s="31" t="s">
        <v>119</v>
      </c>
      <c r="E8" s="32" t="s">
        <v>120</v>
      </c>
      <c r="F8" s="214" t="s">
        <v>121</v>
      </c>
      <c r="G8" s="215"/>
      <c r="H8" s="33" t="s">
        <v>118</v>
      </c>
      <c r="I8" s="31" t="s">
        <v>119</v>
      </c>
      <c r="J8" s="31" t="s">
        <v>120</v>
      </c>
      <c r="K8" s="216">
        <f>PRA!K8</f>
        <v>44597</v>
      </c>
      <c r="L8" s="217"/>
      <c r="N8" s="17">
        <v>4</v>
      </c>
      <c r="O8" s="18" t="str">
        <f>'PHASE 2 POULES'!F36</f>
        <v>TTC BUIS BARONNIES 1</v>
      </c>
      <c r="P8" s="19">
        <f>(R8*3)+(S8*2)+(T8*1)-U8</f>
        <v>13</v>
      </c>
      <c r="Q8" s="20">
        <f>SUM(R8:U8)</f>
        <v>7</v>
      </c>
      <c r="R8" s="20">
        <f>SUMIF(Club_B,O8,Gagne_C)+SUMIF(Club_K,O8,Gagne_H)</f>
        <v>3</v>
      </c>
      <c r="S8" s="20">
        <f>SUMIF(Club_B,O8,Nul_D)+SUMIF(Club_K,O8,Nul_I)</f>
        <v>0</v>
      </c>
      <c r="T8" s="20">
        <f>SUMIF(Club_B,O8,Perdu_E)+SUMIF(Club_K,O8,Perdu_J)</f>
        <v>4</v>
      </c>
      <c r="U8" s="20">
        <v>0</v>
      </c>
      <c r="V8" s="20">
        <f>SUMIF(Club_B,O8,Score_F)+SUMIF(Club_K,O8,Score_G)</f>
        <v>51</v>
      </c>
      <c r="W8" s="20">
        <f>SUMIF(Club_B,O8,Score_G)+SUMIF(Club_K,O8,Score_F)</f>
        <v>47</v>
      </c>
      <c r="X8" s="21">
        <f>V8/W8</f>
        <v>1.0851063829787233</v>
      </c>
    </row>
    <row r="9" spans="1:24" ht="18.75">
      <c r="A9" s="5">
        <v>7</v>
      </c>
      <c r="B9" s="6" t="str">
        <f>+K4</f>
        <v>AUBENAS-VALS TT 3</v>
      </c>
      <c r="C9" s="6">
        <f>IF(F9="","",IF(F9&gt;G9,1,IF(F9=G9,"",IF(F9&lt;G9,""))))</f>
      </c>
      <c r="D9" s="6">
        <f>IF(F9="","",IF(F9&gt;G9,"",IF(F9=G9,1,IF(F9&lt;G9,""))))</f>
      </c>
      <c r="E9" s="7">
        <f>IF(F9="","",IF(F9&gt;G9,"",IF(F9=G9,"",IF(F9&lt;G9,1))))</f>
        <v>1</v>
      </c>
      <c r="F9" s="8">
        <v>4</v>
      </c>
      <c r="G9" s="9">
        <v>10</v>
      </c>
      <c r="H9" s="10">
        <f>IF(G9="","",IF(G9&gt;F9,1,IF(G9=F9,"",IF(G9&lt;F9,""))))</f>
        <v>1</v>
      </c>
      <c r="I9" s="6">
        <f>IF(G9="","",IF(G9&gt;F9,"",IF(G9=F9,1,IF(G9&lt;F9,""))))</f>
      </c>
      <c r="J9" s="6">
        <f>IF(G9="","",IF(G9&gt;F9,"",IF(G9=F9,"",IF(G9&lt;F9,1))))</f>
      </c>
      <c r="K9" s="6" t="str">
        <f>+B3</f>
        <v>PPC DIEULEFIT 2</v>
      </c>
      <c r="L9" s="11">
        <v>1</v>
      </c>
      <c r="N9" s="17">
        <v>5</v>
      </c>
      <c r="O9" s="18" t="str">
        <f>'PHASE 2 POULES'!F31</f>
        <v>LA VOULTE LIVRON 2</v>
      </c>
      <c r="P9" s="19">
        <f>(R9*3)+(S9*2)+(T9*1)-U9</f>
        <v>13</v>
      </c>
      <c r="Q9" s="20">
        <f>SUM(R9:U9)</f>
        <v>7</v>
      </c>
      <c r="R9" s="20">
        <f>SUMIF(Club_B,O9,Gagne_C)+SUMIF(Club_K,O9,Gagne_H)</f>
        <v>2</v>
      </c>
      <c r="S9" s="20">
        <f>SUMIF(Club_B,O9,Nul_D)+SUMIF(Club_K,O9,Nul_I)</f>
        <v>2</v>
      </c>
      <c r="T9" s="20">
        <f>SUMIF(Club_B,O9,Perdu_E)+SUMIF(Club_K,O9,Perdu_J)</f>
        <v>3</v>
      </c>
      <c r="U9" s="20">
        <v>0</v>
      </c>
      <c r="V9" s="20">
        <f>SUMIF(Club_B,O9,Score_F)+SUMIF(Club_K,O9,Score_G)</f>
        <v>41</v>
      </c>
      <c r="W9" s="20">
        <f>SUMIF(Club_B,O9,Score_G)+SUMIF(Club_K,O9,Score_F)</f>
        <v>57</v>
      </c>
      <c r="X9" s="21">
        <f>V9/W9</f>
        <v>0.7192982456140351</v>
      </c>
    </row>
    <row r="10" spans="1:24" ht="18" customHeight="1">
      <c r="A10" s="5">
        <v>6</v>
      </c>
      <c r="B10" s="6" t="str">
        <f>+K5</f>
        <v>ROMANS ASPTT 7</v>
      </c>
      <c r="C10" s="6">
        <f>IF(F10="","",IF(F10&gt;G10,1,IF(F10=G10,"",IF(F10&lt;G10,""))))</f>
        <v>1</v>
      </c>
      <c r="D10" s="6">
        <f>IF(F10="","",IF(F10&gt;G10,"",IF(F10=G10,1,IF(F10&lt;G10,""))))</f>
      </c>
      <c r="E10" s="7">
        <f>IF(F10="","",IF(F10&gt;G10,"",IF(F10=G10,"",IF(F10&lt;G10,1))))</f>
      </c>
      <c r="F10" s="12">
        <v>8</v>
      </c>
      <c r="G10" s="13">
        <v>6</v>
      </c>
      <c r="H10" s="10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  <v>1</v>
      </c>
      <c r="K10" s="6" t="str">
        <f>+B4</f>
        <v>TOURNON ERTT 2</v>
      </c>
      <c r="L10" s="11">
        <v>2</v>
      </c>
      <c r="N10" s="17">
        <v>6</v>
      </c>
      <c r="O10" s="18" t="str">
        <f>'PHASE 2 POULES'!F35</f>
        <v>AUBENAS-VALS TT 3</v>
      </c>
      <c r="P10" s="19">
        <f>(R10*3)+(S10*2)+(T10*1)-U10</f>
        <v>12</v>
      </c>
      <c r="Q10" s="20">
        <f>SUM(R10:U10)</f>
        <v>7</v>
      </c>
      <c r="R10" s="20">
        <f>SUMIF(Club_B,O10,Gagne_C)+SUMIF(Club_K,O10,Gagne_H)</f>
        <v>2</v>
      </c>
      <c r="S10" s="20">
        <f>SUMIF(Club_B,O10,Nul_D)+SUMIF(Club_K,O10,Nul_I)</f>
        <v>1</v>
      </c>
      <c r="T10" s="20">
        <f>SUMIF(Club_B,O10,Perdu_E)+SUMIF(Club_K,O10,Perdu_J)</f>
        <v>4</v>
      </c>
      <c r="U10" s="20">
        <v>0</v>
      </c>
      <c r="V10" s="20">
        <f>SUMIF(Club_B,O10,Score_F)+SUMIF(Club_K,O10,Score_G)</f>
        <v>42</v>
      </c>
      <c r="W10" s="20">
        <f>SUMIF(Club_B,O10,Score_G)+SUMIF(Club_K,O10,Score_F)</f>
        <v>56</v>
      </c>
      <c r="X10" s="21">
        <f>V10/W10</f>
        <v>0.75</v>
      </c>
    </row>
    <row r="11" spans="1:24" ht="18.75">
      <c r="A11" s="5">
        <v>5</v>
      </c>
      <c r="B11" s="6" t="str">
        <f>+K6</f>
        <v>LE TEIL OASIS TT 2</v>
      </c>
      <c r="C11" s="6">
        <f>IF(F11="","",IF(F11&gt;G11,1,IF(F11=G11,"",IF(F11&lt;G11,""))))</f>
      </c>
      <c r="D11" s="6">
        <f>IF(F11="","",IF(F11&gt;G11,"",IF(F11=G11,1,IF(F11&lt;G11,""))))</f>
        <v>1</v>
      </c>
      <c r="E11" s="7">
        <f>IF(F11="","",IF(F11&gt;G11,"",IF(F11=G11,"",IF(F11&lt;G11,1))))</f>
      </c>
      <c r="F11" s="12">
        <v>7</v>
      </c>
      <c r="G11" s="13">
        <v>7</v>
      </c>
      <c r="H11" s="10">
        <f>IF(G11="","",IF(G11&gt;F11,1,IF(G11=F11,"",IF(G11&lt;F11,""))))</f>
      </c>
      <c r="I11" s="6">
        <f>IF(G11="","",IF(G11&gt;F11,"",IF(G11=F11,1,IF(G11&lt;F11,""))))</f>
        <v>1</v>
      </c>
      <c r="J11" s="6">
        <f>IF(G11="","",IF(G11&gt;F11,"",IF(G11=F11,"",IF(G11&lt;F11,1))))</f>
      </c>
      <c r="K11" s="6" t="str">
        <f>+B5</f>
        <v>LA VOULTE LIVRON 2</v>
      </c>
      <c r="L11" s="11">
        <v>3</v>
      </c>
      <c r="N11" s="17">
        <v>7</v>
      </c>
      <c r="O11" s="18" t="str">
        <f>'PHASE 2 POULES'!F33</f>
        <v>LE TEIL OASIS TT 2</v>
      </c>
      <c r="P11" s="19">
        <f>(R11*3)+(S11*2)+(T11*1)-U11</f>
        <v>10</v>
      </c>
      <c r="Q11" s="20">
        <f>SUM(R11:U11)</f>
        <v>7</v>
      </c>
      <c r="R11" s="20">
        <f>SUMIF(Club_B,O11,Gagne_C)+SUMIF(Club_K,O11,Gagne_H)</f>
        <v>1</v>
      </c>
      <c r="S11" s="20">
        <f>SUMIF(Club_B,O11,Nul_D)+SUMIF(Club_K,O11,Nul_I)</f>
        <v>1</v>
      </c>
      <c r="T11" s="20">
        <f>SUMIF(Club_B,O11,Perdu_E)+SUMIF(Club_K,O11,Perdu_J)</f>
        <v>5</v>
      </c>
      <c r="U11" s="20">
        <v>0</v>
      </c>
      <c r="V11" s="20">
        <f>SUMIF(Club_B,O11,Score_F)+SUMIF(Club_K,O11,Score_G)</f>
        <v>32</v>
      </c>
      <c r="W11" s="20">
        <f>SUMIF(Club_B,O11,Score_G)+SUMIF(Club_K,O11,Score_F)</f>
        <v>66</v>
      </c>
      <c r="X11" s="21">
        <f>V11/W11</f>
        <v>0.48484848484848486</v>
      </c>
    </row>
    <row r="12" spans="1:24" ht="19.5" thickBot="1">
      <c r="A12" s="22">
        <v>8</v>
      </c>
      <c r="B12" s="23" t="str">
        <f>+K3</f>
        <v>TTC BUIS BARONNIES 1</v>
      </c>
      <c r="C12" s="23">
        <f>IF(F12="","",IF(F12&gt;G12,1,IF(F12=G12,"",IF(F12&lt;G12,""))))</f>
        <v>1</v>
      </c>
      <c r="D12" s="23">
        <f>IF(F12="","",IF(F12&gt;G12,"",IF(F12=G12,1,IF(F12&lt;G12,""))))</f>
      </c>
      <c r="E12" s="24">
        <f>IF(F12="","",IF(F12&gt;G12,"",IF(F12=G12,"",IF(F12&lt;G12,1))))</f>
      </c>
      <c r="F12" s="25">
        <v>8</v>
      </c>
      <c r="G12" s="26">
        <v>6</v>
      </c>
      <c r="H12" s="27">
        <f>IF(G12="","",IF(G12&gt;F12,1,IF(G12=F12,"",IF(G12&lt;F12,""))))</f>
      </c>
      <c r="I12" s="23">
        <f>IF(G12="","",IF(G12&gt;F12,"",IF(G12=F12,1,IF(G12&lt;F12,""))))</f>
      </c>
      <c r="J12" s="23">
        <f>IF(G12="","",IF(G12&gt;F12,"",IF(G12=F12,"",IF(G12&lt;F12,1))))</f>
        <v>1</v>
      </c>
      <c r="K12" s="23" t="str">
        <f>+B6</f>
        <v>MONTELIMAR TT 4</v>
      </c>
      <c r="L12" s="28">
        <v>4</v>
      </c>
      <c r="N12" s="34">
        <v>8</v>
      </c>
      <c r="O12" s="241" t="str">
        <f>'PHASE 2 POULES'!F32</f>
        <v>MONTELIMAR TT 4</v>
      </c>
      <c r="P12" s="36">
        <f>(R12*3)+(S12*2)+(T12*1)-U12</f>
        <v>8</v>
      </c>
      <c r="Q12" s="37">
        <f>SUM(R12:U12)</f>
        <v>7</v>
      </c>
      <c r="R12" s="37">
        <f>SUMIF(Club_B,O12,Gagne_C)+SUMIF(Club_K,O12,Gagne_H)</f>
        <v>0</v>
      </c>
      <c r="S12" s="37">
        <f>SUMIF(Club_B,O12,Nul_D)+SUMIF(Club_K,O12,Nul_I)</f>
        <v>1</v>
      </c>
      <c r="T12" s="37">
        <f>SUMIF(Club_B,O12,Perdu_E)+SUMIF(Club_K,O12,Perdu_J)</f>
        <v>6</v>
      </c>
      <c r="U12" s="37">
        <v>0</v>
      </c>
      <c r="V12" s="37">
        <f>SUMIF(Club_B,O12,Score_F)+SUMIF(Club_K,O12,Score_G)</f>
        <v>35</v>
      </c>
      <c r="W12" s="37">
        <f>SUMIF(Club_B,O12,Score_G)+SUMIF(Club_K,O12,Score_F)</f>
        <v>63</v>
      </c>
      <c r="X12" s="38">
        <f>V12/W12</f>
        <v>0.5555555555555556</v>
      </c>
    </row>
    <row r="13" spans="1:24" ht="19.5" thickBot="1">
      <c r="A13" s="39"/>
      <c r="K13" s="2"/>
      <c r="L13" s="39"/>
      <c r="N13" s="40"/>
      <c r="O13" s="41"/>
      <c r="P13" s="42"/>
      <c r="Q13" s="43"/>
      <c r="R13" s="43"/>
      <c r="S13" s="43"/>
      <c r="T13" s="43"/>
      <c r="U13" s="43"/>
      <c r="V13" s="43"/>
      <c r="W13" s="43"/>
      <c r="X13" s="43"/>
    </row>
    <row r="14" spans="1:21" ht="19.5" thickBot="1">
      <c r="A14" s="212" t="s">
        <v>140</v>
      </c>
      <c r="B14" s="213"/>
      <c r="C14" s="31" t="s">
        <v>118</v>
      </c>
      <c r="D14" s="31" t="s">
        <v>119</v>
      </c>
      <c r="E14" s="32" t="s">
        <v>120</v>
      </c>
      <c r="F14" s="214" t="s">
        <v>121</v>
      </c>
      <c r="G14" s="215"/>
      <c r="H14" s="33" t="s">
        <v>118</v>
      </c>
      <c r="I14" s="31" t="s">
        <v>119</v>
      </c>
      <c r="J14" s="31" t="s">
        <v>120</v>
      </c>
      <c r="K14" s="216">
        <f>PRA!K14</f>
        <v>44625</v>
      </c>
      <c r="L14" s="217"/>
      <c r="P14" s="42"/>
      <c r="T14" s="234" t="s">
        <v>153</v>
      </c>
      <c r="U14" s="234"/>
    </row>
    <row r="15" spans="1:23" ht="18.75">
      <c r="A15" s="5">
        <v>1</v>
      </c>
      <c r="B15" s="6" t="str">
        <f>+B3</f>
        <v>PPC DIEULEFIT 2</v>
      </c>
      <c r="C15" s="6">
        <f>IF(F15="","",IF(F15&gt;G15,1,IF(F15=G15,"",IF(F15&lt;G15,""))))</f>
      </c>
      <c r="D15" s="6">
        <f>IF(F15="","",IF(F15&gt;G15,"",IF(F15=G15,1,IF(F15&lt;G15,""))))</f>
      </c>
      <c r="E15" s="7">
        <f>IF(F15="","",IF(F15&gt;G15,"",IF(F15=G15,"",IF(F15&lt;G15,1))))</f>
        <v>1</v>
      </c>
      <c r="F15" s="8">
        <v>3</v>
      </c>
      <c r="G15" s="9">
        <v>11</v>
      </c>
      <c r="H15" s="10">
        <f>IF(G15="","",IF(G15&gt;F15,1,IF(G15=F15,"",IF(G15&lt;F15,""))))</f>
        <v>1</v>
      </c>
      <c r="I15" s="6">
        <f>IF(G15="","",IF(G15&gt;F15,"",IF(G15=F15,1,IF(G15&lt;F15,""))))</f>
      </c>
      <c r="J15" s="6">
        <f>IF(G15="","",IF(G15&gt;F15,"",IF(G15=F15,"",IF(G15&lt;F15,1))))</f>
      </c>
      <c r="K15" s="6" t="str">
        <f>+K5</f>
        <v>ROMANS ASPTT 7</v>
      </c>
      <c r="L15" s="11">
        <v>6</v>
      </c>
      <c r="O15" s="2" t="s">
        <v>134</v>
      </c>
      <c r="P15" s="44">
        <v>3</v>
      </c>
      <c r="T15" s="233" t="s">
        <v>158</v>
      </c>
      <c r="U15" s="233"/>
      <c r="V15" s="233"/>
      <c r="W15" s="233"/>
    </row>
    <row r="16" spans="1:22" ht="18.75">
      <c r="A16" s="5">
        <v>2</v>
      </c>
      <c r="B16" s="6" t="str">
        <f>+B4</f>
        <v>TOURNON ERTT 2</v>
      </c>
      <c r="C16" s="6">
        <f>IF(F16="","",IF(F16&gt;G16,1,IF(F16=G16,"",IF(F16&lt;G16,""))))</f>
        <v>1</v>
      </c>
      <c r="D16" s="6">
        <f>IF(F16="","",IF(F16&gt;G16,"",IF(F16=G16,1,IF(F16&lt;G16,""))))</f>
      </c>
      <c r="E16" s="7">
        <f>IF(F16="","",IF(F16&gt;G16,"",IF(F16=G16,"",IF(F16&lt;G16,1))))</f>
      </c>
      <c r="F16" s="12">
        <v>12</v>
      </c>
      <c r="G16" s="13">
        <v>2</v>
      </c>
      <c r="H16" s="10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  <v>1</v>
      </c>
      <c r="K16" s="6" t="str">
        <f>+K6</f>
        <v>LE TEIL OASIS TT 2</v>
      </c>
      <c r="L16" s="11">
        <v>5</v>
      </c>
      <c r="O16" s="2" t="s">
        <v>135</v>
      </c>
      <c r="P16" s="44">
        <v>2</v>
      </c>
      <c r="T16" s="239" t="s">
        <v>159</v>
      </c>
      <c r="U16" s="239"/>
      <c r="V16" s="239"/>
    </row>
    <row r="17" spans="1:16" ht="18.75">
      <c r="A17" s="5">
        <v>3</v>
      </c>
      <c r="B17" s="6" t="str">
        <f>+B5</f>
        <v>LA VOULTE LIVRON 2</v>
      </c>
      <c r="C17" s="6">
        <f>IF(F17="","",IF(F17&gt;G17,1,IF(F17=G17,"",IF(F17&lt;G17,""))))</f>
        <v>1</v>
      </c>
      <c r="D17" s="6">
        <f>IF(F17="","",IF(F17&gt;G17,"",IF(F17=G17,1,IF(F17&lt;G17,""))))</f>
      </c>
      <c r="E17" s="7">
        <f>IF(F17="","",IF(F17&gt;G17,"",IF(F17=G17,"",IF(F17&lt;G17,1))))</f>
      </c>
      <c r="F17" s="12">
        <v>8</v>
      </c>
      <c r="G17" s="13">
        <v>6</v>
      </c>
      <c r="H17" s="10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  <v>1</v>
      </c>
      <c r="K17" s="6" t="str">
        <f>+B6</f>
        <v>MONTELIMAR TT 4</v>
      </c>
      <c r="L17" s="11">
        <v>4</v>
      </c>
      <c r="O17" s="2" t="s">
        <v>136</v>
      </c>
      <c r="P17" s="44">
        <v>1</v>
      </c>
    </row>
    <row r="18" spans="1:12" ht="19.5" thickBot="1">
      <c r="A18" s="22">
        <v>8</v>
      </c>
      <c r="B18" s="23" t="str">
        <f>+K3</f>
        <v>TTC BUIS BARONNIES 1</v>
      </c>
      <c r="C18" s="23">
        <f>IF(F18="","",IF(F18&gt;G18,1,IF(F18=G18,"",IF(F18&lt;G18,""))))</f>
        <v>1</v>
      </c>
      <c r="D18" s="23">
        <f>IF(F18="","",IF(F18&gt;G18,"",IF(F18=G18,1,IF(F18&lt;G18,""))))</f>
      </c>
      <c r="E18" s="24">
        <f>IF(F18="","",IF(F18&gt;G18,"",IF(F18=G18,"",IF(F18&lt;G18,1))))</f>
      </c>
      <c r="F18" s="25">
        <v>11</v>
      </c>
      <c r="G18" s="26">
        <v>3</v>
      </c>
      <c r="H18" s="27">
        <f>IF(G18="","",IF(G18&gt;F18,1,IF(G18=F18,"",IF(G18&lt;F18,""))))</f>
      </c>
      <c r="I18" s="23">
        <f>IF(G18="","",IF(G18&gt;F18,"",IF(G18=F18,1,IF(G18&lt;F18,""))))</f>
      </c>
      <c r="J18" s="23">
        <f>IF(G18="","",IF(G18&gt;F18,"",IF(G18=F18,"",IF(G18&lt;F18,1))))</f>
        <v>1</v>
      </c>
      <c r="K18" s="23" t="str">
        <f>+K4</f>
        <v>AUBENAS-VALS TT 3</v>
      </c>
      <c r="L18" s="28">
        <v>7</v>
      </c>
    </row>
    <row r="19" spans="1:24" ht="19.5" thickBot="1">
      <c r="A19" s="39"/>
      <c r="K19" s="2"/>
      <c r="L19" s="39"/>
      <c r="O19" s="218" t="s">
        <v>137</v>
      </c>
      <c r="P19" s="219"/>
      <c r="Q19" s="219"/>
      <c r="R19" s="220"/>
      <c r="S19" s="227">
        <f ca="1">TODAY()</f>
        <v>44689</v>
      </c>
      <c r="T19" s="219"/>
      <c r="U19" s="219"/>
      <c r="V19" s="219"/>
      <c r="W19" s="219"/>
      <c r="X19" s="220"/>
    </row>
    <row r="20" spans="1:24" ht="19.5" thickBot="1">
      <c r="A20" s="212" t="s">
        <v>141</v>
      </c>
      <c r="B20" s="213"/>
      <c r="C20" s="31" t="s">
        <v>118</v>
      </c>
      <c r="D20" s="31" t="s">
        <v>119</v>
      </c>
      <c r="E20" s="32" t="s">
        <v>120</v>
      </c>
      <c r="F20" s="214" t="s">
        <v>121</v>
      </c>
      <c r="G20" s="215"/>
      <c r="H20" s="33" t="s">
        <v>118</v>
      </c>
      <c r="I20" s="31" t="s">
        <v>119</v>
      </c>
      <c r="J20" s="31" t="s">
        <v>120</v>
      </c>
      <c r="K20" s="216">
        <f>PRA!K20</f>
        <v>44632</v>
      </c>
      <c r="L20" s="217"/>
      <c r="O20" s="221"/>
      <c r="P20" s="222"/>
      <c r="Q20" s="222"/>
      <c r="R20" s="223"/>
      <c r="S20" s="222"/>
      <c r="T20" s="222"/>
      <c r="U20" s="222"/>
      <c r="V20" s="222"/>
      <c r="W20" s="222"/>
      <c r="X20" s="223"/>
    </row>
    <row r="21" spans="1:24" ht="18.75" customHeight="1">
      <c r="A21" s="5">
        <v>5</v>
      </c>
      <c r="B21" s="6" t="str">
        <f>+K6</f>
        <v>LE TEIL OASIS TT 2</v>
      </c>
      <c r="C21" s="6">
        <f>IF(F21="","",IF(F21&gt;G21,1,IF(F21=G21,"",IF(F21&lt;G21,""))))</f>
      </c>
      <c r="D21" s="6">
        <f>IF(F21="","",IF(F21&gt;G21,"",IF(F21=G21,1,IF(F21&lt;G21,""))))</f>
      </c>
      <c r="E21" s="7">
        <f>IF(F21="","",IF(F21&gt;G21,"",IF(F21=G21,"",IF(F21&lt;G21,1))))</f>
        <v>1</v>
      </c>
      <c r="F21" s="8">
        <v>6</v>
      </c>
      <c r="G21" s="9">
        <v>8</v>
      </c>
      <c r="H21" s="10">
        <f>IF(G21="","",IF(G21&gt;F21,1,IF(G21=F21,"",IF(G21&lt;F21,""))))</f>
        <v>1</v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PPC DIEULEFIT 2</v>
      </c>
      <c r="L21" s="11">
        <v>1</v>
      </c>
      <c r="O21" s="221"/>
      <c r="P21" s="222"/>
      <c r="Q21" s="222"/>
      <c r="R21" s="223"/>
      <c r="S21" s="222"/>
      <c r="T21" s="222"/>
      <c r="U21" s="222"/>
      <c r="V21" s="222"/>
      <c r="W21" s="222"/>
      <c r="X21" s="223"/>
    </row>
    <row r="22" spans="1:24" ht="18.75" customHeight="1">
      <c r="A22" s="5">
        <v>4</v>
      </c>
      <c r="B22" s="6" t="str">
        <f>+B6</f>
        <v>MONTELIMAR TT 4</v>
      </c>
      <c r="C22" s="6">
        <f>IF(F22="","",IF(F22&gt;G22,1,IF(F22=G22,"",IF(F22&lt;G22,""))))</f>
      </c>
      <c r="D22" s="6">
        <f>IF(F22="","",IF(F22&gt;G22,"",IF(F22=G22,1,IF(F22&lt;G22,""))))</f>
      </c>
      <c r="E22" s="7">
        <f>IF(F22="","",IF(F22&gt;G22,"",IF(F22=G22,"",IF(F22&lt;G22,1))))</f>
        <v>1</v>
      </c>
      <c r="F22" s="12">
        <v>4</v>
      </c>
      <c r="G22" s="13">
        <v>10</v>
      </c>
      <c r="H22" s="10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TOURNON ERTT 2</v>
      </c>
      <c r="L22" s="11">
        <v>2</v>
      </c>
      <c r="O22" s="221"/>
      <c r="P22" s="222"/>
      <c r="Q22" s="222"/>
      <c r="R22" s="223"/>
      <c r="S22" s="222"/>
      <c r="T22" s="222"/>
      <c r="U22" s="222"/>
      <c r="V22" s="222"/>
      <c r="W22" s="222"/>
      <c r="X22" s="223"/>
    </row>
    <row r="23" spans="1:24" ht="18.75" customHeight="1" thickBot="1">
      <c r="A23" s="5">
        <v>3</v>
      </c>
      <c r="B23" s="6" t="str">
        <f>+B5</f>
        <v>LA VOULTE LIVRON 2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7">
        <f>IF(F23="","",IF(F23&gt;G23,"",IF(F23=G23,"",IF(F23&lt;G23,1))))</f>
      </c>
      <c r="F23" s="12">
        <v>8</v>
      </c>
      <c r="G23" s="13">
        <v>6</v>
      </c>
      <c r="H23" s="10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+K3</f>
        <v>TTC BUIS BARONNIES 1</v>
      </c>
      <c r="L23" s="11">
        <v>8</v>
      </c>
      <c r="O23" s="224"/>
      <c r="P23" s="225"/>
      <c r="Q23" s="225"/>
      <c r="R23" s="226"/>
      <c r="S23" s="225"/>
      <c r="T23" s="225"/>
      <c r="U23" s="225"/>
      <c r="V23" s="225"/>
      <c r="W23" s="225"/>
      <c r="X23" s="226"/>
    </row>
    <row r="24" spans="1:12" ht="19.5" customHeight="1" thickBot="1">
      <c r="A24" s="22">
        <v>6</v>
      </c>
      <c r="B24" s="45" t="str">
        <f>+K5</f>
        <v>ROMANS ASPTT 7</v>
      </c>
      <c r="C24" s="23">
        <f>IF(F24="","",IF(F24&gt;G24,1,IF(F24=G24,"",IF(F24&lt;G24,""))))</f>
        <v>1</v>
      </c>
      <c r="D24" s="23">
        <f>IF(F24="","",IF(F24&gt;G24,"",IF(F24=G24,1,IF(F24&lt;G24,""))))</f>
      </c>
      <c r="E24" s="24">
        <f>IF(F24="","",IF(F24&gt;G24,"",IF(F24=G24,"",IF(F24&lt;G24,1))))</f>
      </c>
      <c r="F24" s="25">
        <v>9</v>
      </c>
      <c r="G24" s="26">
        <v>5</v>
      </c>
      <c r="H24" s="27">
        <f>IF(G24="","",IF(G24&gt;F24,1,IF(G24=F24,"",IF(G24&lt;F24,""))))</f>
      </c>
      <c r="I24" s="23">
        <f>IF(G24="","",IF(G24&gt;F24,"",IF(G24=F24,1,IF(G24&lt;F24,""))))</f>
      </c>
      <c r="J24" s="23">
        <f>IF(G24="","",IF(G24&gt;F24,"",IF(G24=F24,"",IF(G24&lt;F24,1))))</f>
        <v>1</v>
      </c>
      <c r="K24" s="45" t="str">
        <f>+K4</f>
        <v>AUBENAS-VALS TT 3</v>
      </c>
      <c r="L24" s="28">
        <v>7</v>
      </c>
    </row>
    <row r="25" spans="1:12" ht="19.5" customHeight="1" thickBot="1">
      <c r="A25" s="39"/>
      <c r="K25" s="2"/>
      <c r="L25" s="39"/>
    </row>
    <row r="26" spans="1:12" ht="18.75" customHeight="1" thickBot="1">
      <c r="A26" s="212" t="s">
        <v>142</v>
      </c>
      <c r="B26" s="213"/>
      <c r="C26" s="31" t="s">
        <v>118</v>
      </c>
      <c r="D26" s="31" t="s">
        <v>119</v>
      </c>
      <c r="E26" s="32" t="s">
        <v>120</v>
      </c>
      <c r="F26" s="214" t="s">
        <v>121</v>
      </c>
      <c r="G26" s="215"/>
      <c r="H26" s="33" t="s">
        <v>118</v>
      </c>
      <c r="I26" s="31" t="s">
        <v>119</v>
      </c>
      <c r="J26" s="31" t="s">
        <v>120</v>
      </c>
      <c r="K26" s="216">
        <f>PRA!K26</f>
        <v>44646</v>
      </c>
      <c r="L26" s="217"/>
    </row>
    <row r="27" spans="1:12" ht="18.75" customHeight="1">
      <c r="A27" s="5">
        <v>1</v>
      </c>
      <c r="B27" s="6" t="str">
        <f>+K21</f>
        <v>PPC DIEULEFIT 2</v>
      </c>
      <c r="C27" s="6">
        <f>IF(F27="","",IF(F27&gt;G27,1,IF(F27=G27,"",IF(F27&lt;G27,""))))</f>
      </c>
      <c r="D27" s="6">
        <f>IF(F27="","",IF(F27&gt;G27,"",IF(F27=G27,1,IF(F27&lt;G27,""))))</f>
        <v>1</v>
      </c>
      <c r="E27" s="7">
        <f>IF(F27="","",IF(F27&gt;G27,"",IF(F27=G27,"",IF(F27&lt;G27,1))))</f>
      </c>
      <c r="F27" s="8">
        <v>7</v>
      </c>
      <c r="G27" s="9">
        <v>7</v>
      </c>
      <c r="H27" s="10">
        <f>IF(G27="","",IF(G27&gt;F27,1,IF(G27=F27,"",IF(G27&lt;F27,""))))</f>
      </c>
      <c r="I27" s="6">
        <f>IF(G27="","",IF(G27&gt;F27,"",IF(G27=F27,1,IF(G27&lt;F27,""))))</f>
        <v>1</v>
      </c>
      <c r="J27" s="6">
        <f>IF(G27="","",IF(G27&gt;F27,"",IF(G27=F27,"",IF(G27&lt;F27,1))))</f>
      </c>
      <c r="K27" s="6" t="str">
        <f>+B22</f>
        <v>MONTELIMAR TT 4</v>
      </c>
      <c r="L27" s="11">
        <v>4</v>
      </c>
    </row>
    <row r="28" spans="1:12" ht="18.75" customHeight="1">
      <c r="A28" s="5">
        <v>2</v>
      </c>
      <c r="B28" s="6" t="str">
        <f>+K22</f>
        <v>TOURNON ERTT 2</v>
      </c>
      <c r="C28" s="6">
        <f>IF(F28="","",IF(F28&gt;G28,1,IF(F28=G28,"",IF(F28&lt;G28,""))))</f>
        <v>1</v>
      </c>
      <c r="D28" s="6">
        <f>IF(F28="","",IF(F28&gt;G28,"",IF(F28=G28,1,IF(F28&lt;G28,""))))</f>
      </c>
      <c r="E28" s="7">
        <f>IF(F28="","",IF(F28&gt;G28,"",IF(F28=G28,"",IF(F28&lt;G28,1))))</f>
      </c>
      <c r="F28" s="12">
        <v>12</v>
      </c>
      <c r="G28" s="13">
        <v>2</v>
      </c>
      <c r="H28" s="10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  <v>1</v>
      </c>
      <c r="K28" s="6" t="str">
        <f>+B23</f>
        <v>LA VOULTE LIVRON 2</v>
      </c>
      <c r="L28" s="11">
        <v>3</v>
      </c>
    </row>
    <row r="29" spans="1:12" ht="19.5" customHeight="1">
      <c r="A29" s="5">
        <v>7</v>
      </c>
      <c r="B29" s="6" t="str">
        <f>+K24</f>
        <v>AUBENAS-VALS TT 3</v>
      </c>
      <c r="C29" s="6">
        <f>IF(F29="","",IF(F29&gt;G29,1,IF(F29=G29,"",IF(F29&lt;G29,""))))</f>
        <v>1</v>
      </c>
      <c r="D29" s="6">
        <f>IF(F29="","",IF(F29&gt;G29,"",IF(F29=G29,1,IF(F29&lt;G29,""))))</f>
      </c>
      <c r="E29" s="7">
        <f>IF(F29="","",IF(F29&gt;G29,"",IF(F29=G29,"",IF(F29&lt;G29,1))))</f>
      </c>
      <c r="F29" s="12">
        <v>9</v>
      </c>
      <c r="G29" s="13">
        <v>5</v>
      </c>
      <c r="H29" s="10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  <v>1</v>
      </c>
      <c r="K29" s="6" t="str">
        <f>+B21</f>
        <v>LE TEIL OASIS TT 2</v>
      </c>
      <c r="L29" s="11">
        <v>5</v>
      </c>
    </row>
    <row r="30" spans="1:12" ht="19.5" thickBot="1">
      <c r="A30" s="22">
        <v>8</v>
      </c>
      <c r="B30" s="23" t="str">
        <f>+K23</f>
        <v>TTC BUIS BARONNIES 1</v>
      </c>
      <c r="C30" s="23">
        <f>IF(F30="","",IF(F30&gt;G30,1,IF(F30=G30,"",IF(F30&lt;G30,""))))</f>
      </c>
      <c r="D30" s="23">
        <f>IF(F30="","",IF(F30&gt;G30,"",IF(F30=G30,1,IF(F30&lt;G30,""))))</f>
      </c>
      <c r="E30" s="24">
        <f>IF(F30="","",IF(F30&gt;G30,"",IF(F30=G30,"",IF(F30&lt;G30,1))))</f>
        <v>1</v>
      </c>
      <c r="F30" s="25">
        <v>2</v>
      </c>
      <c r="G30" s="26">
        <v>12</v>
      </c>
      <c r="H30" s="27">
        <f>IF(G30="","",IF(G30&gt;F30,1,IF(G30=F30,"",IF(G30&lt;F30,""))))</f>
        <v>1</v>
      </c>
      <c r="I30" s="23">
        <f>IF(G30="","",IF(G30&gt;F30,"",IF(G30=F30,1,IF(G30&lt;F30,""))))</f>
      </c>
      <c r="J30" s="23">
        <f>IF(G30="","",IF(G30&gt;F30,"",IF(G30=F30,"",IF(G30&lt;F30,1))))</f>
      </c>
      <c r="K30" s="23" t="str">
        <f>+B24</f>
        <v>ROMANS ASPTT 7</v>
      </c>
      <c r="L30" s="28">
        <v>6</v>
      </c>
    </row>
    <row r="31" spans="1:12" ht="19.5" thickBot="1">
      <c r="A31" s="39"/>
      <c r="K31" s="2"/>
      <c r="L31" s="39"/>
    </row>
    <row r="32" spans="1:12" ht="19.5" thickBot="1">
      <c r="A32" s="212" t="s">
        <v>143</v>
      </c>
      <c r="B32" s="213"/>
      <c r="C32" s="31" t="s">
        <v>118</v>
      </c>
      <c r="D32" s="31" t="s">
        <v>119</v>
      </c>
      <c r="E32" s="32" t="s">
        <v>120</v>
      </c>
      <c r="F32" s="214" t="s">
        <v>121</v>
      </c>
      <c r="G32" s="215"/>
      <c r="H32" s="33" t="s">
        <v>118</v>
      </c>
      <c r="I32" s="31" t="s">
        <v>119</v>
      </c>
      <c r="J32" s="31" t="s">
        <v>120</v>
      </c>
      <c r="K32" s="216">
        <f>PRA!K32</f>
        <v>44660</v>
      </c>
      <c r="L32" s="217"/>
    </row>
    <row r="33" spans="1:12" ht="18.75">
      <c r="A33" s="5">
        <v>3</v>
      </c>
      <c r="B33" s="6" t="str">
        <f>K28</f>
        <v>LA VOULTE LIVRON 2</v>
      </c>
      <c r="C33" s="6">
        <f>IF(F33="","",IF(F33&gt;G33,1,IF(F33=G33,"",IF(F33&lt;G33,""))))</f>
      </c>
      <c r="D33" s="6">
        <f>IF(F33="","",IF(F33&gt;G33,"",IF(F33=G33,1,IF(F33&lt;G33,""))))</f>
      </c>
      <c r="E33" s="7">
        <f>IF(F33="","",IF(F33&gt;G33,"",IF(F33=G33,"",IF(F33&lt;G33,1))))</f>
        <v>1</v>
      </c>
      <c r="F33" s="8">
        <v>4</v>
      </c>
      <c r="G33" s="9">
        <v>10</v>
      </c>
      <c r="H33" s="10">
        <f>IF(G33="","",IF(G33&gt;F33,1,IF(G33=F33,"",IF(G33&lt;F33,""))))</f>
        <v>1</v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PPC DIEULEFIT 2</v>
      </c>
      <c r="L33" s="11">
        <v>1</v>
      </c>
    </row>
    <row r="34" spans="1:12" ht="18.75" customHeight="1">
      <c r="A34" s="5">
        <v>5</v>
      </c>
      <c r="B34" s="6" t="str">
        <f>K29</f>
        <v>LE TEIL OASIS TT 2</v>
      </c>
      <c r="C34" s="6">
        <f>IF(F34="","",IF(F34&gt;G34,1,IF(F34=G34,"",IF(F34&lt;G34,""))))</f>
      </c>
      <c r="D34" s="6">
        <f>IF(F34="","",IF(F34&gt;G34,"",IF(F34=G34,1,IF(F34&lt;G34,""))))</f>
      </c>
      <c r="E34" s="7">
        <f>IF(F34="","",IF(F34&gt;G34,"",IF(F34=G34,"",IF(F34&lt;G34,1))))</f>
        <v>1</v>
      </c>
      <c r="F34" s="12">
        <v>2</v>
      </c>
      <c r="G34" s="13">
        <v>12</v>
      </c>
      <c r="H34" s="10">
        <f>IF(G34="","",IF(G34&gt;F34,1,IF(G34=F34,"",IF(G34&lt;F34,""))))</f>
        <v>1</v>
      </c>
      <c r="I34" s="6">
        <f>IF(G34="","",IF(G34&gt;F34,"",IF(G34=F34,1,IF(G34&lt;F34,""))))</f>
      </c>
      <c r="J34" s="6">
        <f>IF(G34="","",IF(G34&gt;F34,"",IF(G34=F34,"",IF(G34&lt;F34,1))))</f>
      </c>
      <c r="K34" s="46" t="str">
        <f>+K30</f>
        <v>ROMANS ASPTT 7</v>
      </c>
      <c r="L34" s="11">
        <v>6</v>
      </c>
    </row>
    <row r="35" spans="1:12" ht="18.75" customHeight="1">
      <c r="A35" s="5">
        <v>4</v>
      </c>
      <c r="B35" s="6" t="str">
        <f>+K27</f>
        <v>MONTELIMAR TT 4</v>
      </c>
      <c r="C35" s="6">
        <f>IF(F35="","",IF(F35&gt;G35,1,IF(F35=G35,"",IF(F35&lt;G35,""))))</f>
      </c>
      <c r="D35" s="6">
        <f>IF(F35="","",IF(F35&gt;G35,"",IF(F35=G35,1,IF(F35&lt;G35,""))))</f>
      </c>
      <c r="E35" s="7">
        <f>IF(F35="","",IF(F35&gt;G35,"",IF(F35=G35,"",IF(F35&lt;G35,1))))</f>
        <v>1</v>
      </c>
      <c r="F35" s="12">
        <v>5</v>
      </c>
      <c r="G35" s="13">
        <v>9</v>
      </c>
      <c r="H35" s="10">
        <f>IF(G35="","",IF(G35&gt;F35,1,IF(G35=F35,"",IF(G35&lt;F35,""))))</f>
        <v>1</v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AUBENAS-VALS TT 3</v>
      </c>
      <c r="L35" s="11">
        <v>7</v>
      </c>
    </row>
    <row r="36" spans="1:12" ht="19.5" customHeight="1" thickBot="1">
      <c r="A36" s="22">
        <v>2</v>
      </c>
      <c r="B36" s="23" t="str">
        <f>B28</f>
        <v>TOURNON ERTT 2</v>
      </c>
      <c r="C36" s="23">
        <f>IF(F36="","",IF(F36&gt;G36,1,IF(F36=G36,"",IF(F36&lt;G36,""))))</f>
        <v>1</v>
      </c>
      <c r="D36" s="23">
        <f>IF(F36="","",IF(F36&gt;G36,"",IF(F36=G36,1,IF(F36&lt;G36,""))))</f>
      </c>
      <c r="E36" s="24">
        <f>IF(F36="","",IF(F36&gt;G36,"",IF(F36=G36,"",IF(F36&lt;G36,1))))</f>
      </c>
      <c r="F36" s="25">
        <v>8</v>
      </c>
      <c r="G36" s="26">
        <v>6</v>
      </c>
      <c r="H36" s="27">
        <f>IF(G36="","",IF(G36&gt;F36,1,IF(G36=F36,"",IF(G36&lt;F36,""))))</f>
      </c>
      <c r="I36" s="23">
        <f>IF(G36="","",IF(G36&gt;F36,"",IF(G36=F36,1,IF(G36&lt;F36,""))))</f>
      </c>
      <c r="J36" s="23">
        <f>IF(G36="","",IF(G36&gt;F36,"",IF(G36=F36,"",IF(G36&lt;F36,1))))</f>
        <v>1</v>
      </c>
      <c r="K36" s="23" t="str">
        <f>+B30</f>
        <v>TTC BUIS BARONNIES 1</v>
      </c>
      <c r="L36" s="28">
        <v>8</v>
      </c>
    </row>
    <row r="37" spans="1:12" ht="19.5" thickBot="1">
      <c r="A37" s="39"/>
      <c r="K37" s="2"/>
      <c r="L37" s="39"/>
    </row>
    <row r="38" spans="1:12" ht="19.5" thickBot="1">
      <c r="A38" s="212" t="s">
        <v>144</v>
      </c>
      <c r="B38" s="213"/>
      <c r="C38" s="31" t="s">
        <v>118</v>
      </c>
      <c r="D38" s="31" t="s">
        <v>119</v>
      </c>
      <c r="E38" s="32" t="s">
        <v>120</v>
      </c>
      <c r="F38" s="214" t="s">
        <v>121</v>
      </c>
      <c r="G38" s="215"/>
      <c r="H38" s="33" t="s">
        <v>118</v>
      </c>
      <c r="I38" s="31" t="s">
        <v>119</v>
      </c>
      <c r="J38" s="31" t="s">
        <v>120</v>
      </c>
      <c r="K38" s="216">
        <f>PRA!K38</f>
        <v>44688</v>
      </c>
      <c r="L38" s="217"/>
    </row>
    <row r="39" spans="1:12" ht="18.75">
      <c r="A39" s="5">
        <v>1</v>
      </c>
      <c r="B39" s="6" t="str">
        <f>+K33</f>
        <v>PPC DIEULEFIT 2</v>
      </c>
      <c r="C39" s="6">
        <f>IF(F39="","",IF(F39&gt;G39,1,IF(F39=G39,"",IF(F39&lt;G39,""))))</f>
      </c>
      <c r="D39" s="6">
        <f>IF(F39="","",IF(F39&gt;G39,"",IF(F39=G39,1,IF(F39&lt;G39,""))))</f>
      </c>
      <c r="E39" s="7">
        <f>IF(F39="","",IF(F39&gt;G39,"",IF(F39=G39,"",IF(F39&lt;G39,1))))</f>
        <v>1</v>
      </c>
      <c r="F39" s="8">
        <v>2</v>
      </c>
      <c r="G39" s="9">
        <v>12</v>
      </c>
      <c r="H39" s="10">
        <f>IF(G39="","",IF(G39&gt;F39,1,IF(G39=F39,"",IF(G39&lt;F39,""))))</f>
        <v>1</v>
      </c>
      <c r="I39" s="6">
        <f>IF(G39="","",IF(G39&gt;F39,"",IF(G39=F39,1,IF(G39&lt;F39,""))))</f>
      </c>
      <c r="J39" s="6">
        <f>IF(G39="","",IF(G39&gt;F39,"",IF(G39=F39,"",IF(G39&lt;F39,1))))</f>
      </c>
      <c r="K39" s="6" t="str">
        <f>+B36</f>
        <v>TOURNON ERTT 2</v>
      </c>
      <c r="L39" s="11">
        <v>2</v>
      </c>
    </row>
    <row r="40" spans="1:12" ht="18.75">
      <c r="A40" s="5">
        <v>6</v>
      </c>
      <c r="B40" s="6" t="str">
        <f>+K34</f>
        <v>ROMANS ASPTT 7</v>
      </c>
      <c r="C40" s="6">
        <f>IF(F40="","",IF(F40&gt;G40,1,IF(F40=G40,"",IF(F40&lt;G40,""))))</f>
        <v>1</v>
      </c>
      <c r="D40" s="6">
        <f>IF(F40="","",IF(F40&gt;G40,"",IF(F40=G40,1,IF(F40&lt;G40,""))))</f>
      </c>
      <c r="E40" s="7">
        <f>IF(F40="","",IF(F40&gt;G40,"",IF(F40=G40,"",IF(F40&lt;G40,1))))</f>
      </c>
      <c r="F40" s="12">
        <v>12</v>
      </c>
      <c r="G40" s="13">
        <v>2</v>
      </c>
      <c r="H40" s="10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  <v>1</v>
      </c>
      <c r="K40" s="6" t="str">
        <f>+B35</f>
        <v>MONTELIMAR TT 4</v>
      </c>
      <c r="L40" s="11">
        <v>4</v>
      </c>
    </row>
    <row r="41" spans="1:12" ht="18.75">
      <c r="A41" s="5">
        <v>7</v>
      </c>
      <c r="B41" s="47" t="str">
        <f>+K35</f>
        <v>AUBENAS-VALS TT 3</v>
      </c>
      <c r="C41" s="6">
        <f>IF(F41="","",IF(F41&gt;G41,1,IF(F41=G41,"",IF(F41&lt;G41,""))))</f>
      </c>
      <c r="D41" s="6">
        <f>IF(F41="","",IF(F41&gt;G41,"",IF(F41=G41,1,IF(F41&lt;G41,""))))</f>
        <v>1</v>
      </c>
      <c r="E41" s="7">
        <f>IF(F41="","",IF(F41&gt;G41,"",IF(F41=G41,"",IF(F41&lt;G41,1))))</f>
      </c>
      <c r="F41" s="12">
        <v>7</v>
      </c>
      <c r="G41" s="13">
        <v>7</v>
      </c>
      <c r="H41" s="10">
        <f>IF(G41="","",IF(G41&gt;F41,1,IF(G41=F41,"",IF(G41&lt;F41,""))))</f>
      </c>
      <c r="I41" s="6">
        <f>IF(G41="","",IF(G41&gt;F41,"",IF(G41=F41,1,IF(G41&lt;F41,""))))</f>
        <v>1</v>
      </c>
      <c r="J41" s="6">
        <f>IF(G41="","",IF(G41&gt;F41,"",IF(G41=F41,"",IF(G41&lt;F41,1))))</f>
      </c>
      <c r="K41" s="47" t="str">
        <f>B5</f>
        <v>LA VOULTE LIVRON 2</v>
      </c>
      <c r="L41" s="11">
        <v>3</v>
      </c>
    </row>
    <row r="42" spans="1:12" ht="19.5" thickBot="1">
      <c r="A42" s="22">
        <v>8</v>
      </c>
      <c r="B42" s="23" t="str">
        <f>+K36</f>
        <v>TTC BUIS BARONNIES 1</v>
      </c>
      <c r="C42" s="23">
        <f>IF(F42="","",IF(F42&gt;G42,1,IF(F42=G42,"",IF(F42&lt;G42,""))))</f>
        <v>1</v>
      </c>
      <c r="D42" s="23">
        <f>IF(F42="","",IF(F42&gt;G42,"",IF(F42=G42,1,IF(F42&lt;G42,""))))</f>
      </c>
      <c r="E42" s="24">
        <f>IF(F42="","",IF(F42&gt;G42,"",IF(F42=G42,"",IF(F42&lt;G42,1))))</f>
      </c>
      <c r="F42" s="25">
        <v>13</v>
      </c>
      <c r="G42" s="26">
        <v>1</v>
      </c>
      <c r="H42" s="27">
        <f>IF(G42="","",IF(G42&gt;F42,1,IF(G42=F42,"",IF(G42&lt;F42,""))))</f>
      </c>
      <c r="I42" s="23">
        <f>IF(G42="","",IF(G42&gt;F42,"",IF(G42=F42,1,IF(G42&lt;F42,""))))</f>
      </c>
      <c r="J42" s="23">
        <f>IF(G42="","",IF(G42&gt;F42,"",IF(G42=F42,"",IF(G42&lt;F42,1))))</f>
        <v>1</v>
      </c>
      <c r="K42" s="23" t="str">
        <f>K6</f>
        <v>LE TEIL OASIS TT 2</v>
      </c>
      <c r="L42" s="28">
        <v>5</v>
      </c>
    </row>
  </sheetData>
  <sheetProtection/>
  <mergeCells count="33">
    <mergeCell ref="T14:U14"/>
    <mergeCell ref="T15:W15"/>
    <mergeCell ref="T16:V16"/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43:E65536">
    <cfRule type="cellIs" priority="20" dxfId="130" operator="equal" stopIfTrue="1">
      <formula>"PORT * "</formula>
    </cfRule>
  </conditionalFormatting>
  <conditionalFormatting sqref="F43:F65536">
    <cfRule type="cellIs" priority="21" dxfId="3" operator="greaterThan" stopIfTrue="1">
      <formula>20</formula>
    </cfRule>
  </conditionalFormatting>
  <conditionalFormatting sqref="B43:B65536">
    <cfRule type="cellIs" priority="22" dxfId="131" operator="equal" stopIfTrue="1">
      <formula>"PORT ST PERE 1"</formula>
    </cfRule>
  </conditionalFormatting>
  <conditionalFormatting sqref="K43:K65536 O1 O24:O65536 O3:O18">
    <cfRule type="cellIs" priority="23" dxfId="7" operator="equal" stopIfTrue="1">
      <formula>"PORT ST PERE 1"</formula>
    </cfRule>
  </conditionalFormatting>
  <conditionalFormatting sqref="O19">
    <cfRule type="cellIs" priority="15" dxfId="7" operator="equal" stopIfTrue="1">
      <formula>"PORT ST PERE 1"</formula>
    </cfRule>
  </conditionalFormatting>
  <conditionalFormatting sqref="C2:E32 C37:E42">
    <cfRule type="cellIs" priority="8" dxfId="130" operator="equal" stopIfTrue="1">
      <formula>"PORT * "</formula>
    </cfRule>
  </conditionalFormatting>
  <conditionalFormatting sqref="F2 F7 F13 F19 F25 F31:F32 F37:F38">
    <cfRule type="cellIs" priority="9" dxfId="3" operator="greaterThan" stopIfTrue="1">
      <formula>20</formula>
    </cfRule>
  </conditionalFormatting>
  <conditionalFormatting sqref="B9:B13 B15:B19 B21:B25 B27:B31 B35:B37 B39:B42 B3:B7">
    <cfRule type="cellIs" priority="10" dxfId="131" operator="equal" stopIfTrue="1">
      <formula>"PORT ST PERE 1"</formula>
    </cfRule>
  </conditionalFormatting>
  <conditionalFormatting sqref="K2:K42">
    <cfRule type="cellIs" priority="11" dxfId="7" operator="equal" stopIfTrue="1">
      <formula>"PORT ST PERE 1"</formula>
    </cfRule>
  </conditionalFormatting>
  <conditionalFormatting sqref="F8">
    <cfRule type="cellIs" priority="7" dxfId="3" operator="greaterThan" stopIfTrue="1">
      <formula>20</formula>
    </cfRule>
  </conditionalFormatting>
  <conditionalFormatting sqref="F26">
    <cfRule type="cellIs" priority="4" dxfId="3" operator="greaterThan" stopIfTrue="1">
      <formula>20</formula>
    </cfRule>
  </conditionalFormatting>
  <conditionalFormatting sqref="F14">
    <cfRule type="cellIs" priority="6" dxfId="3" operator="greaterThan" stopIfTrue="1">
      <formula>20</formula>
    </cfRule>
  </conditionalFormatting>
  <conditionalFormatting sqref="F20">
    <cfRule type="cellIs" priority="5" dxfId="3" operator="greaterThan" stopIfTrue="1">
      <formula>20</formula>
    </cfRule>
  </conditionalFormatting>
  <conditionalFormatting sqref="B33">
    <cfRule type="cellIs" priority="3" dxfId="130" operator="equal" stopIfTrue="1">
      <formula>"PORT * "</formula>
    </cfRule>
  </conditionalFormatting>
  <conditionalFormatting sqref="B34">
    <cfRule type="cellIs" priority="2" dxfId="130" operator="equal" stopIfTrue="1">
      <formula>"PORT * "</formula>
    </cfRule>
  </conditionalFormatting>
  <conditionalFormatting sqref="C33:E36">
    <cfRule type="cellIs" priority="1" dxfId="13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59" r:id="rId1"/>
  <rowBreaks count="1" manualBreakCount="1">
    <brk id="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X42"/>
  <sheetViews>
    <sheetView showGridLines="0" zoomScale="75" zoomScaleNormal="75" zoomScalePageLayoutView="0" workbookViewId="0" topLeftCell="A1">
      <selection activeCell="O6" sqref="O6"/>
    </sheetView>
  </sheetViews>
  <sheetFormatPr defaultColWidth="11.421875" defaultRowHeight="15"/>
  <cols>
    <col min="1" max="1" width="2.7109375" style="2" bestFit="1" customWidth="1"/>
    <col min="2" max="2" width="33.28125" style="2" bestFit="1" customWidth="1"/>
    <col min="3" max="3" width="3.421875" style="2" bestFit="1" customWidth="1"/>
    <col min="4" max="4" width="3.28125" style="2" bestFit="1" customWidth="1"/>
    <col min="5" max="5" width="3.00390625" style="2" bestFit="1" customWidth="1"/>
    <col min="6" max="7" width="4.7109375" style="2" customWidth="1"/>
    <col min="8" max="8" width="3.421875" style="2" bestFit="1" customWidth="1"/>
    <col min="9" max="9" width="3.28125" style="2" bestFit="1" customWidth="1"/>
    <col min="10" max="10" width="3.00390625" style="2" bestFit="1" customWidth="1"/>
    <col min="11" max="11" width="33.28125" style="30" bestFit="1" customWidth="1"/>
    <col min="12" max="12" width="2.7109375" style="2" bestFit="1" customWidth="1"/>
    <col min="13" max="13" width="19.57421875" style="1" bestFit="1" customWidth="1"/>
    <col min="14" max="14" width="7.28125" style="2" bestFit="1" customWidth="1"/>
    <col min="15" max="15" width="33.28125" style="2" bestFit="1" customWidth="1"/>
    <col min="16" max="16" width="8.57421875" style="3" bestFit="1" customWidth="1"/>
    <col min="17" max="17" width="8.00390625" style="2" bestFit="1" customWidth="1"/>
    <col min="18" max="18" width="10.140625" style="2" bestFit="1" customWidth="1"/>
    <col min="19" max="19" width="6.57421875" style="2" bestFit="1" customWidth="1"/>
    <col min="20" max="20" width="9.421875" style="2" bestFit="1" customWidth="1"/>
    <col min="21" max="21" width="6.421875" style="2" bestFit="1" customWidth="1"/>
    <col min="22" max="22" width="7.00390625" style="2" bestFit="1" customWidth="1"/>
    <col min="23" max="23" width="9.421875" style="2" bestFit="1" customWidth="1"/>
    <col min="24" max="24" width="10.421875" style="2" bestFit="1" customWidth="1"/>
    <col min="25" max="16384" width="11.421875" style="2" customWidth="1"/>
  </cols>
  <sheetData>
    <row r="1" spans="1:12" ht="30" customHeight="1" thickBot="1">
      <c r="A1" s="194" t="s">
        <v>150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24" ht="18" customHeight="1" thickBot="1">
      <c r="A2" s="197" t="s">
        <v>138</v>
      </c>
      <c r="B2" s="198"/>
      <c r="C2" s="4" t="s">
        <v>118</v>
      </c>
      <c r="D2" s="4" t="s">
        <v>119</v>
      </c>
      <c r="E2" s="4" t="s">
        <v>120</v>
      </c>
      <c r="F2" s="199" t="s">
        <v>121</v>
      </c>
      <c r="G2" s="200"/>
      <c r="H2" s="4" t="s">
        <v>118</v>
      </c>
      <c r="I2" s="4" t="s">
        <v>119</v>
      </c>
      <c r="J2" s="4" t="s">
        <v>120</v>
      </c>
      <c r="K2" s="201">
        <f>PRA!K2</f>
        <v>44583</v>
      </c>
      <c r="L2" s="202"/>
      <c r="N2" s="203" t="str">
        <f>+PRA!N2</f>
        <v>CLASSEMENTS </v>
      </c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4" ht="18" customHeight="1">
      <c r="A3" s="5">
        <v>1</v>
      </c>
      <c r="B3" s="6" t="str">
        <f>'PHASE 2 POULES'!B40</f>
        <v>ARC SALAVAS 2</v>
      </c>
      <c r="C3" s="6">
        <f>IF(F3="","",IF(F3&gt;G3,1,IF(F3=G3,"",IF(F3&lt;G3,""))))</f>
      </c>
      <c r="D3" s="6">
        <f>IF(F3="","",IF(F3&gt;G3,"",IF(F3=G3,1,IF(F3&lt;G3,""))))</f>
      </c>
      <c r="E3" s="7">
        <f>IF(F3="","",IF(F3&gt;G3,"",IF(F3=G3,"",IF(F3&lt;G3,1))))</f>
        <v>1</v>
      </c>
      <c r="F3" s="8">
        <v>2</v>
      </c>
      <c r="G3" s="9">
        <v>12</v>
      </c>
      <c r="H3" s="10">
        <f>IF(G3="","",IF(G3&gt;F3,1,IF(G3=F3,"",IF(G3&lt;F3,""))))</f>
        <v>1</v>
      </c>
      <c r="I3" s="6">
        <f>IF(G3="","",IF(G3&gt;F3,"",IF(G3=F3,1,IF(G3&lt;F3,""))))</f>
      </c>
      <c r="J3" s="6">
        <f>IF(G3="","",IF(G3&gt;F3,"",IF(G3=F3,"",IF(G3&lt;F3,1))))</f>
      </c>
      <c r="K3" s="6" t="str">
        <f>'PHASE 2 POULES'!B47</f>
        <v>T.T. RAMBETOIS 1</v>
      </c>
      <c r="L3" s="11">
        <v>8</v>
      </c>
      <c r="N3" s="206" t="s">
        <v>122</v>
      </c>
      <c r="O3" s="208" t="s">
        <v>123</v>
      </c>
      <c r="P3" s="208" t="s">
        <v>124</v>
      </c>
      <c r="Q3" s="210" t="s">
        <v>125</v>
      </c>
      <c r="R3" s="210"/>
      <c r="S3" s="210"/>
      <c r="T3" s="210"/>
      <c r="U3" s="210"/>
      <c r="V3" s="210" t="s">
        <v>124</v>
      </c>
      <c r="W3" s="210"/>
      <c r="X3" s="211"/>
    </row>
    <row r="4" spans="1:24" ht="18.75">
      <c r="A4" s="5">
        <v>2</v>
      </c>
      <c r="B4" s="6" t="str">
        <f>'PHASE 2 POULES'!B41</f>
        <v>LA VOULTE LIVRON 3</v>
      </c>
      <c r="C4" s="6">
        <f>IF(F4="","",IF(F4&gt;G4,1,IF(F4=G4,"",IF(F4&lt;G4,""))))</f>
        <v>1</v>
      </c>
      <c r="D4" s="6">
        <f>IF(F4="","",IF(F4&gt;G4,"",IF(F4=G4,1,IF(F4&lt;G4,""))))</f>
      </c>
      <c r="E4" s="7">
        <f>IF(F4="","",IF(F4&gt;G4,"",IF(F4=G4,"",IF(F4&lt;G4,1))))</f>
      </c>
      <c r="F4" s="12">
        <v>8</v>
      </c>
      <c r="G4" s="13">
        <v>6</v>
      </c>
      <c r="H4" s="10">
        <f>IF(G4="","",IF(G4&gt;F4,1,IF(G4=F4,"",IF(G4&lt;F4,""))))</f>
      </c>
      <c r="I4" s="6">
        <f>IF(G4="","",IF(G4&gt;F4,"",IF(G4=F4,1,IF(G4&lt;F4,""))))</f>
      </c>
      <c r="J4" s="6">
        <f>IF(G4="","",IF(G4&gt;F4,"",IF(G4=F4,"",IF(G4&lt;F4,1))))</f>
        <v>1</v>
      </c>
      <c r="K4" s="6" t="str">
        <f>'PHASE 2 POULES'!B46</f>
        <v>TT POUZINOIS 5</v>
      </c>
      <c r="L4" s="11">
        <v>7</v>
      </c>
      <c r="N4" s="207"/>
      <c r="O4" s="209"/>
      <c r="P4" s="209"/>
      <c r="Q4" s="14" t="s">
        <v>126</v>
      </c>
      <c r="R4" s="14" t="s">
        <v>127</v>
      </c>
      <c r="S4" s="15" t="s">
        <v>128</v>
      </c>
      <c r="T4" s="15" t="s">
        <v>129</v>
      </c>
      <c r="U4" s="15" t="s">
        <v>130</v>
      </c>
      <c r="V4" s="14" t="s">
        <v>131</v>
      </c>
      <c r="W4" s="14" t="s">
        <v>132</v>
      </c>
      <c r="X4" s="16" t="s">
        <v>133</v>
      </c>
    </row>
    <row r="5" spans="1:24" ht="18.75">
      <c r="A5" s="5">
        <v>3</v>
      </c>
      <c r="B5" s="6" t="str">
        <f>'PHASE 2 POULES'!B42</f>
        <v>LE CHEYLARD TT 4</v>
      </c>
      <c r="C5" s="6">
        <f>IF(F5="","",IF(F5&gt;G5,1,IF(F5=G5,"",IF(F5&lt;G5,""))))</f>
        <v>1</v>
      </c>
      <c r="D5" s="6">
        <f>IF(F5="","",IF(F5&gt;G5,"",IF(F5=G5,1,IF(F5&lt;G5,""))))</f>
      </c>
      <c r="E5" s="7">
        <f>IF(F5="","",IF(F5&gt;G5,"",IF(F5=G5,"",IF(F5&lt;G5,1))))</f>
      </c>
      <c r="F5" s="12">
        <v>9</v>
      </c>
      <c r="G5" s="13">
        <v>5</v>
      </c>
      <c r="H5" s="10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'PHASE 2 POULES'!B45</f>
        <v>MONTELIMAR TT 5</v>
      </c>
      <c r="L5" s="11">
        <v>6</v>
      </c>
      <c r="N5" s="17">
        <v>1</v>
      </c>
      <c r="O5" s="232" t="str">
        <f>'PHASE 2 POULES'!B46</f>
        <v>TT POUZINOIS 5</v>
      </c>
      <c r="P5" s="19">
        <f>(R5*3)+(S5*2)+(T5*1)-U5</f>
        <v>19</v>
      </c>
      <c r="Q5" s="20">
        <f>SUM(R5:U5)</f>
        <v>7</v>
      </c>
      <c r="R5" s="20">
        <f>SUMIF(Club_B,O5,Gagne_C)+SUMIF(Club_K,O5,Gagne_H)</f>
        <v>6</v>
      </c>
      <c r="S5" s="20">
        <f>SUMIF(Club_B,O5,Nul_D)+SUMIF(Club_K,O5,Nul_I)</f>
        <v>0</v>
      </c>
      <c r="T5" s="20">
        <f>SUMIF(Club_B,O5,Perdu_E)+SUMIF(Club_K,O5,Perdu_J)</f>
        <v>1</v>
      </c>
      <c r="U5" s="20">
        <v>0</v>
      </c>
      <c r="V5" s="20">
        <f>SUMIF(Club_B,O5,Score_F)+SUMIF(Club_K,O5,Score_G)</f>
        <v>76</v>
      </c>
      <c r="W5" s="20">
        <f>SUMIF(Club_B,O5,Score_G)+SUMIF(Club_K,O5,Score_F)</f>
        <v>22</v>
      </c>
      <c r="X5" s="21">
        <f>V5/W5</f>
        <v>3.4545454545454546</v>
      </c>
    </row>
    <row r="6" spans="1:24" ht="19.5" thickBot="1">
      <c r="A6" s="22">
        <v>4</v>
      </c>
      <c r="B6" s="23" t="str">
        <f>'PHASE 2 POULES'!B43</f>
        <v>PRIVAS SC TT 6</v>
      </c>
      <c r="C6" s="23">
        <f>IF(F6="","",IF(F6&gt;G6,1,IF(F6=G6,"",IF(F6&lt;G6,""))))</f>
      </c>
      <c r="D6" s="23">
        <f>IF(F6="","",IF(F6&gt;G6,"",IF(F6=G6,1,IF(F6&lt;G6,""))))</f>
      </c>
      <c r="E6" s="24">
        <f>IF(F6="","",IF(F6&gt;G6,"",IF(F6=G6,"",IF(F6&lt;G6,1))))</f>
        <v>1</v>
      </c>
      <c r="F6" s="25">
        <v>4</v>
      </c>
      <c r="G6" s="26">
        <v>10</v>
      </c>
      <c r="H6" s="27">
        <f>IF(G6="","",IF(G6&gt;F6,1,IF(G6=F6,"",IF(G6&lt;F6,""))))</f>
        <v>1</v>
      </c>
      <c r="I6" s="23">
        <f>IF(G6="","",IF(G6&gt;F6,"",IF(G6=F6,1,IF(G6&lt;F6,""))))</f>
      </c>
      <c r="J6" s="23">
        <f>IF(G6="","",IF(G6&gt;F6,"",IF(G6=F6,"",IF(G6&lt;F6,1))))</f>
      </c>
      <c r="K6" s="23" t="str">
        <f>'PHASE 2 POULES'!B44</f>
        <v>LE TEIL OASIS TT 4</v>
      </c>
      <c r="L6" s="28">
        <v>5</v>
      </c>
      <c r="N6" s="17">
        <v>2</v>
      </c>
      <c r="O6" s="228" t="str">
        <f>'PHASE 2 POULES'!B41</f>
        <v>LA VOULTE LIVRON 3</v>
      </c>
      <c r="P6" s="19">
        <f>(R6*3)+(S6*2)+(T6*1)-U6</f>
        <v>19</v>
      </c>
      <c r="Q6" s="20">
        <f>SUM(R6:U6)</f>
        <v>7</v>
      </c>
      <c r="R6" s="20">
        <f>SUMIF(Club_B,O6,Gagne_C)+SUMIF(Club_K,O6,Gagne_H)</f>
        <v>6</v>
      </c>
      <c r="S6" s="20">
        <f>SUMIF(Club_B,O6,Nul_D)+SUMIF(Club_K,O6,Nul_I)</f>
        <v>0</v>
      </c>
      <c r="T6" s="20">
        <f>SUMIF(Club_B,O6,Perdu_E)+SUMIF(Club_K,O6,Perdu_J)</f>
        <v>1</v>
      </c>
      <c r="U6" s="20">
        <v>0</v>
      </c>
      <c r="V6" s="20">
        <f>SUMIF(Club_B,O6,Score_F)+SUMIF(Club_K,O6,Score_G)</f>
        <v>67</v>
      </c>
      <c r="W6" s="20">
        <f>SUMIF(Club_B,O6,Score_G)+SUMIF(Club_K,O6,Score_F)</f>
        <v>31</v>
      </c>
      <c r="X6" s="21">
        <f>V6/W6</f>
        <v>2.161290322580645</v>
      </c>
    </row>
    <row r="7" spans="1:24" ht="19.5" thickBot="1">
      <c r="A7" s="29"/>
      <c r="L7" s="29"/>
      <c r="N7" s="17">
        <v>3</v>
      </c>
      <c r="O7" s="18" t="str">
        <f>'PHASE 2 POULES'!B47</f>
        <v>T.T. RAMBETOIS 1</v>
      </c>
      <c r="P7" s="19">
        <f>(R7*3)+(S7*2)+(T7*1)-U7</f>
        <v>17</v>
      </c>
      <c r="Q7" s="20">
        <f>SUM(R7:U7)</f>
        <v>7</v>
      </c>
      <c r="R7" s="20">
        <f>SUMIF(Club_B,O7,Gagne_C)+SUMIF(Club_K,O7,Gagne_H)</f>
        <v>5</v>
      </c>
      <c r="S7" s="20">
        <f>SUMIF(Club_B,O7,Nul_D)+SUMIF(Club_K,O7,Nul_I)</f>
        <v>0</v>
      </c>
      <c r="T7" s="20">
        <f>SUMIF(Club_B,O7,Perdu_E)+SUMIF(Club_K,O7,Perdu_J)</f>
        <v>2</v>
      </c>
      <c r="U7" s="20">
        <v>0</v>
      </c>
      <c r="V7" s="20">
        <f>SUMIF(Club_B,O7,Score_F)+SUMIF(Club_K,O7,Score_G)</f>
        <v>68</v>
      </c>
      <c r="W7" s="20">
        <f>SUMIF(Club_B,O7,Score_G)+SUMIF(Club_K,O7,Score_F)</f>
        <v>30</v>
      </c>
      <c r="X7" s="21">
        <f>V7/W7</f>
        <v>2.2666666666666666</v>
      </c>
    </row>
    <row r="8" spans="1:24" ht="19.5" thickBot="1">
      <c r="A8" s="212" t="s">
        <v>139</v>
      </c>
      <c r="B8" s="213"/>
      <c r="C8" s="31" t="s">
        <v>118</v>
      </c>
      <c r="D8" s="31" t="s">
        <v>119</v>
      </c>
      <c r="E8" s="32" t="s">
        <v>120</v>
      </c>
      <c r="F8" s="214" t="s">
        <v>121</v>
      </c>
      <c r="G8" s="215"/>
      <c r="H8" s="33" t="s">
        <v>118</v>
      </c>
      <c r="I8" s="31" t="s">
        <v>119</v>
      </c>
      <c r="J8" s="31" t="s">
        <v>120</v>
      </c>
      <c r="K8" s="216">
        <f>PRA!K8</f>
        <v>44597</v>
      </c>
      <c r="L8" s="217"/>
      <c r="N8" s="17">
        <v>4</v>
      </c>
      <c r="O8" s="18" t="str">
        <f>'PHASE 2 POULES'!B40</f>
        <v>ARC SALAVAS 2</v>
      </c>
      <c r="P8" s="19">
        <f>(R8*3)+(S8*2)+(T8*1)-U8</f>
        <v>17</v>
      </c>
      <c r="Q8" s="20">
        <f>SUM(R8:U8)</f>
        <v>7</v>
      </c>
      <c r="R8" s="20">
        <f>SUMIF(Club_B,O8,Gagne_C)+SUMIF(Club_K,O8,Gagne_H)</f>
        <v>5</v>
      </c>
      <c r="S8" s="20">
        <f>SUMIF(Club_B,O8,Nul_D)+SUMIF(Club_K,O8,Nul_I)</f>
        <v>0</v>
      </c>
      <c r="T8" s="20">
        <f>SUMIF(Club_B,O8,Perdu_E)+SUMIF(Club_K,O8,Perdu_J)</f>
        <v>2</v>
      </c>
      <c r="U8" s="20">
        <v>0</v>
      </c>
      <c r="V8" s="20">
        <f>SUMIF(Club_B,O8,Score_F)+SUMIF(Club_K,O8,Score_G)</f>
        <v>67</v>
      </c>
      <c r="W8" s="20">
        <f>SUMIF(Club_B,O8,Score_G)+SUMIF(Club_K,O8,Score_F)</f>
        <v>31</v>
      </c>
      <c r="X8" s="21">
        <f>V8/W8</f>
        <v>2.161290322580645</v>
      </c>
    </row>
    <row r="9" spans="1:24" ht="18.75">
      <c r="A9" s="5">
        <v>7</v>
      </c>
      <c r="B9" s="6" t="str">
        <f>+K4</f>
        <v>TT POUZINOIS 5</v>
      </c>
      <c r="C9" s="6">
        <f>IF(F9="","",IF(F9&gt;G9,1,IF(F9=G9,"",IF(F9&lt;G9,""))))</f>
        <v>1</v>
      </c>
      <c r="D9" s="6">
        <f>IF(F9="","",IF(F9&gt;G9,"",IF(F9=G9,1,IF(F9&lt;G9,""))))</f>
      </c>
      <c r="E9" s="7">
        <f>IF(F9="","",IF(F9&gt;G9,"",IF(F9=G9,"",IF(F9&lt;G9,1))))</f>
      </c>
      <c r="F9" s="8">
        <v>8</v>
      </c>
      <c r="G9" s="9">
        <v>6</v>
      </c>
      <c r="H9" s="10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ARC SALAVAS 2</v>
      </c>
      <c r="L9" s="11">
        <v>1</v>
      </c>
      <c r="N9" s="17">
        <v>5</v>
      </c>
      <c r="O9" s="18" t="str">
        <f>'PHASE 2 POULES'!B45</f>
        <v>MONTELIMAR TT 5</v>
      </c>
      <c r="P9" s="19">
        <f>(R9*3)+(S9*2)+(T9*1)-U9</f>
        <v>11</v>
      </c>
      <c r="Q9" s="20">
        <f>SUM(R9:U9)</f>
        <v>7</v>
      </c>
      <c r="R9" s="20">
        <f>SUMIF(Club_B,O9,Gagne_C)+SUMIF(Club_K,O9,Gagne_H)</f>
        <v>2</v>
      </c>
      <c r="S9" s="20">
        <f>SUMIF(Club_B,O9,Nul_D)+SUMIF(Club_K,O9,Nul_I)</f>
        <v>0</v>
      </c>
      <c r="T9" s="20">
        <f>SUMIF(Club_B,O9,Perdu_E)+SUMIF(Club_K,O9,Perdu_J)</f>
        <v>5</v>
      </c>
      <c r="U9" s="20">
        <v>0</v>
      </c>
      <c r="V9" s="20">
        <f>SUMIF(Club_B,O9,Score_F)+SUMIF(Club_K,O9,Score_G)</f>
        <v>40</v>
      </c>
      <c r="W9" s="20">
        <f>SUMIF(Club_B,O9,Score_G)+SUMIF(Club_K,O9,Score_F)</f>
        <v>58</v>
      </c>
      <c r="X9" s="21">
        <f>V9/W9</f>
        <v>0.6896551724137931</v>
      </c>
    </row>
    <row r="10" spans="1:24" ht="18" customHeight="1">
      <c r="A10" s="5">
        <v>6</v>
      </c>
      <c r="B10" s="6" t="str">
        <f>+K5</f>
        <v>MONTELIMAR TT 5</v>
      </c>
      <c r="C10" s="6">
        <f>IF(F10="","",IF(F10&gt;G10,1,IF(F10=G10,"",IF(F10&lt;G10,""))))</f>
      </c>
      <c r="D10" s="6">
        <f>IF(F10="","",IF(F10&gt;G10,"",IF(F10=G10,1,IF(F10&lt;G10,""))))</f>
      </c>
      <c r="E10" s="7">
        <f>IF(F10="","",IF(F10&gt;G10,"",IF(F10=G10,"",IF(F10&lt;G10,1))))</f>
        <v>1</v>
      </c>
      <c r="F10" s="12">
        <v>6</v>
      </c>
      <c r="G10" s="13">
        <v>8</v>
      </c>
      <c r="H10" s="10">
        <f>IF(G10="","",IF(G10&gt;F10,1,IF(G10=F10,"",IF(G10&lt;F10,""))))</f>
        <v>1</v>
      </c>
      <c r="I10" s="6">
        <f>IF(G10="","",IF(G10&gt;F10,"",IF(G10=F10,1,IF(G10&lt;F10,""))))</f>
      </c>
      <c r="J10" s="6">
        <f>IF(G10="","",IF(G10&gt;F10,"",IF(G10=F10,"",IF(G10&lt;F10,1))))</f>
      </c>
      <c r="K10" s="6" t="str">
        <f>+B4</f>
        <v>LA VOULTE LIVRON 3</v>
      </c>
      <c r="L10" s="11">
        <v>2</v>
      </c>
      <c r="N10" s="17">
        <v>6</v>
      </c>
      <c r="O10" s="18" t="str">
        <f>'PHASE 2 POULES'!B44</f>
        <v>LE TEIL OASIS TT 4</v>
      </c>
      <c r="P10" s="19">
        <f>(R10*3)+(S10*2)+(T10*1)-U10</f>
        <v>11</v>
      </c>
      <c r="Q10" s="20">
        <f>SUM(R10:U10)</f>
        <v>7</v>
      </c>
      <c r="R10" s="20">
        <f>SUMIF(Club_B,O10,Gagne_C)+SUMIF(Club_K,O10,Gagne_H)</f>
        <v>2</v>
      </c>
      <c r="S10" s="20">
        <f>SUMIF(Club_B,O10,Nul_D)+SUMIF(Club_K,O10,Nul_I)</f>
        <v>0</v>
      </c>
      <c r="T10" s="20">
        <f>SUMIF(Club_B,O10,Perdu_E)+SUMIF(Club_K,O10,Perdu_J)</f>
        <v>5</v>
      </c>
      <c r="U10" s="20">
        <v>0</v>
      </c>
      <c r="V10" s="20">
        <f>SUMIF(Club_B,O10,Score_F)+SUMIF(Club_K,O10,Score_G)</f>
        <v>28</v>
      </c>
      <c r="W10" s="20">
        <f>SUMIF(Club_B,O10,Score_G)+SUMIF(Club_K,O10,Score_F)</f>
        <v>70</v>
      </c>
      <c r="X10" s="21">
        <f>V10/W10</f>
        <v>0.4</v>
      </c>
    </row>
    <row r="11" spans="1:24" ht="18.75">
      <c r="A11" s="5">
        <v>5</v>
      </c>
      <c r="B11" s="6" t="str">
        <f>+K6</f>
        <v>LE TEIL OASIS TT 4</v>
      </c>
      <c r="C11" s="6">
        <f>IF(F11="","",IF(F11&gt;G11,1,IF(F11=G11,"",IF(F11&lt;G11,""))))</f>
        <v>1</v>
      </c>
      <c r="D11" s="6">
        <f>IF(F11="","",IF(F11&gt;G11,"",IF(F11=G11,1,IF(F11&lt;G11,""))))</f>
      </c>
      <c r="E11" s="7">
        <f>IF(F11="","",IF(F11&gt;G11,"",IF(F11=G11,"",IF(F11&lt;G11,1))))</f>
      </c>
      <c r="F11" s="12">
        <v>10</v>
      </c>
      <c r="G11" s="13">
        <v>4</v>
      </c>
      <c r="H11" s="10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  <v>1</v>
      </c>
      <c r="K11" s="6" t="str">
        <f>+B5</f>
        <v>LE CHEYLARD TT 4</v>
      </c>
      <c r="L11" s="11">
        <v>3</v>
      </c>
      <c r="N11" s="17">
        <v>7</v>
      </c>
      <c r="O11" s="18" t="str">
        <f>'PHASE 2 POULES'!B42</f>
        <v>LE CHEYLARD TT 4</v>
      </c>
      <c r="P11" s="19">
        <f>(R11*3)+(S11*2)+(T11*1)-U11</f>
        <v>9</v>
      </c>
      <c r="Q11" s="20">
        <f>SUM(R11:U11)</f>
        <v>7</v>
      </c>
      <c r="R11" s="20">
        <f>SUMIF(Club_B,O11,Gagne_C)+SUMIF(Club_K,O11,Gagne_H)</f>
        <v>1</v>
      </c>
      <c r="S11" s="20">
        <f>SUMIF(Club_B,O11,Nul_D)+SUMIF(Club_K,O11,Nul_I)</f>
        <v>0</v>
      </c>
      <c r="T11" s="20">
        <f>SUMIF(Club_B,O11,Perdu_E)+SUMIF(Club_K,O11,Perdu_J)</f>
        <v>6</v>
      </c>
      <c r="U11" s="20">
        <v>0</v>
      </c>
      <c r="V11" s="20">
        <f>SUMIF(Club_B,O11,Score_F)+SUMIF(Club_K,O11,Score_G)</f>
        <v>24</v>
      </c>
      <c r="W11" s="20">
        <f>SUMIF(Club_B,O11,Score_G)+SUMIF(Club_K,O11,Score_F)</f>
        <v>74</v>
      </c>
      <c r="X11" s="21">
        <f>V11/W11</f>
        <v>0.32432432432432434</v>
      </c>
    </row>
    <row r="12" spans="1:24" ht="19.5" thickBot="1">
      <c r="A12" s="22">
        <v>8</v>
      </c>
      <c r="B12" s="23" t="str">
        <f>+K3</f>
        <v>T.T. RAMBETOIS 1</v>
      </c>
      <c r="C12" s="23">
        <f>IF(F12="","",IF(F12&gt;G12,1,IF(F12=G12,"",IF(F12&lt;G12,""))))</f>
        <v>1</v>
      </c>
      <c r="D12" s="23">
        <f>IF(F12="","",IF(F12&gt;G12,"",IF(F12=G12,1,IF(F12&lt;G12,""))))</f>
      </c>
      <c r="E12" s="24">
        <f>IF(F12="","",IF(F12&gt;G12,"",IF(F12=G12,"",IF(F12&lt;G12,1))))</f>
      </c>
      <c r="F12" s="25">
        <v>14</v>
      </c>
      <c r="G12" s="26">
        <v>0</v>
      </c>
      <c r="H12" s="27">
        <f>IF(G12="","",IF(G12&gt;F12,1,IF(G12=F12,"",IF(G12&lt;F12,""))))</f>
      </c>
      <c r="I12" s="23">
        <f>IF(G12="","",IF(G12&gt;F12,"",IF(G12=F12,1,IF(G12&lt;F12,""))))</f>
      </c>
      <c r="J12" s="23">
        <f>IF(G12="","",IF(G12&gt;F12,"",IF(G12=F12,"",IF(G12&lt;F12,1))))</f>
        <v>1</v>
      </c>
      <c r="K12" s="23" t="str">
        <f>+B6</f>
        <v>PRIVAS SC TT 6</v>
      </c>
      <c r="L12" s="28">
        <v>4</v>
      </c>
      <c r="N12" s="34">
        <v>8</v>
      </c>
      <c r="O12" s="35" t="str">
        <f>'PHASE 2 POULES'!B43</f>
        <v>PRIVAS SC TT 6</v>
      </c>
      <c r="P12" s="36">
        <f>(R12*3)+(S12*2)+(T12*1)-U12</f>
        <v>9</v>
      </c>
      <c r="Q12" s="37">
        <f>SUM(R12:U12)</f>
        <v>7</v>
      </c>
      <c r="R12" s="37">
        <f>SUMIF(Club_B,O12,Gagne_C)+SUMIF(Club_K,O12,Gagne_H)</f>
        <v>1</v>
      </c>
      <c r="S12" s="37">
        <f>SUMIF(Club_B,O12,Nul_D)+SUMIF(Club_K,O12,Nul_I)</f>
        <v>0</v>
      </c>
      <c r="T12" s="37">
        <f>SUMIF(Club_B,O12,Perdu_E)+SUMIF(Club_K,O12,Perdu_J)</f>
        <v>6</v>
      </c>
      <c r="U12" s="37">
        <v>0</v>
      </c>
      <c r="V12" s="37">
        <f>SUMIF(Club_B,O12,Score_F)+SUMIF(Club_K,O12,Score_G)</f>
        <v>22</v>
      </c>
      <c r="W12" s="37">
        <f>SUMIF(Club_B,O12,Score_G)+SUMIF(Club_K,O12,Score_F)</f>
        <v>76</v>
      </c>
      <c r="X12" s="38">
        <f>V12/W12</f>
        <v>0.2894736842105263</v>
      </c>
    </row>
    <row r="13" spans="1:24" ht="19.5" thickBot="1">
      <c r="A13" s="39"/>
      <c r="K13" s="2"/>
      <c r="L13" s="39"/>
      <c r="N13" s="40"/>
      <c r="O13" s="41"/>
      <c r="P13" s="42"/>
      <c r="Q13" s="43"/>
      <c r="R13" s="43"/>
      <c r="S13" s="43"/>
      <c r="T13" s="43"/>
      <c r="U13" s="43"/>
      <c r="V13" s="43"/>
      <c r="W13" s="43"/>
      <c r="X13" s="43"/>
    </row>
    <row r="14" spans="1:21" ht="19.5" thickBot="1">
      <c r="A14" s="212" t="s">
        <v>140</v>
      </c>
      <c r="B14" s="213"/>
      <c r="C14" s="31" t="s">
        <v>118</v>
      </c>
      <c r="D14" s="31" t="s">
        <v>119</v>
      </c>
      <c r="E14" s="32" t="s">
        <v>120</v>
      </c>
      <c r="F14" s="214" t="s">
        <v>121</v>
      </c>
      <c r="G14" s="215"/>
      <c r="H14" s="33" t="s">
        <v>118</v>
      </c>
      <c r="I14" s="31" t="s">
        <v>119</v>
      </c>
      <c r="J14" s="31" t="s">
        <v>120</v>
      </c>
      <c r="K14" s="216">
        <f>PRA!K14</f>
        <v>44625</v>
      </c>
      <c r="L14" s="217"/>
      <c r="P14" s="42"/>
      <c r="T14" s="234" t="s">
        <v>153</v>
      </c>
      <c r="U14" s="234"/>
    </row>
    <row r="15" spans="1:23" ht="18.75">
      <c r="A15" s="5">
        <v>1</v>
      </c>
      <c r="B15" s="6" t="str">
        <f>+B3</f>
        <v>ARC SALAVAS 2</v>
      </c>
      <c r="C15" s="6">
        <f>IF(F15="","",IF(F15&gt;G15,1,IF(F15=G15,"",IF(F15&lt;G15,""))))</f>
        <v>1</v>
      </c>
      <c r="D15" s="6">
        <f>IF(F15="","",IF(F15&gt;G15,"",IF(F15=G15,1,IF(F15&lt;G15,""))))</f>
      </c>
      <c r="E15" s="7">
        <f>IF(F15="","",IF(F15&gt;G15,"",IF(F15=G15,"",IF(F15&lt;G15,1))))</f>
      </c>
      <c r="F15" s="8">
        <v>12</v>
      </c>
      <c r="G15" s="9">
        <v>2</v>
      </c>
      <c r="H15" s="10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  <v>1</v>
      </c>
      <c r="K15" s="6" t="str">
        <f>+K5</f>
        <v>MONTELIMAR TT 5</v>
      </c>
      <c r="L15" s="11">
        <v>6</v>
      </c>
      <c r="O15" s="2" t="s">
        <v>134</v>
      </c>
      <c r="P15" s="44">
        <v>3</v>
      </c>
      <c r="T15" s="233" t="s">
        <v>160</v>
      </c>
      <c r="U15" s="233"/>
      <c r="V15" s="233"/>
      <c r="W15" s="233"/>
    </row>
    <row r="16" spans="1:16" ht="18.75">
      <c r="A16" s="5">
        <v>2</v>
      </c>
      <c r="B16" s="6" t="str">
        <f>+B4</f>
        <v>LA VOULTE LIVRON 3</v>
      </c>
      <c r="C16" s="6">
        <f>IF(F16="","",IF(F16&gt;G16,1,IF(F16=G16,"",IF(F16&lt;G16,""))))</f>
        <v>1</v>
      </c>
      <c r="D16" s="6">
        <f>IF(F16="","",IF(F16&gt;G16,"",IF(F16=G16,1,IF(F16&lt;G16,""))))</f>
      </c>
      <c r="E16" s="7">
        <f>IF(F16="","",IF(F16&gt;G16,"",IF(F16=G16,"",IF(F16&lt;G16,1))))</f>
      </c>
      <c r="F16" s="12">
        <v>12</v>
      </c>
      <c r="G16" s="13">
        <v>2</v>
      </c>
      <c r="H16" s="10">
        <f>IF(G16="","",IF(G16&gt;F16,1,IF(G16=F16,"",IF(G16&lt;F16,""))))</f>
      </c>
      <c r="I16" s="6">
        <f>IF(G16="","",IF(G16&gt;F16,"",IF(G16=F16,1,IF(G16&lt;F16,""))))</f>
      </c>
      <c r="J16" s="6">
        <f>IF(G16="","",IF(G16&gt;F16,"",IF(G16=F16,"",IF(G16&lt;F16,1))))</f>
        <v>1</v>
      </c>
      <c r="K16" s="6" t="str">
        <f>+K6</f>
        <v>LE TEIL OASIS TT 4</v>
      </c>
      <c r="L16" s="11">
        <v>5</v>
      </c>
      <c r="O16" s="2" t="s">
        <v>135</v>
      </c>
      <c r="P16" s="44">
        <v>2</v>
      </c>
    </row>
    <row r="17" spans="1:16" ht="18.75">
      <c r="A17" s="5">
        <v>3</v>
      </c>
      <c r="B17" s="6" t="str">
        <f>+B5</f>
        <v>LE CHEYLARD TT 4</v>
      </c>
      <c r="C17" s="6">
        <f>IF(F17="","",IF(F17&gt;G17,1,IF(F17=G17,"",IF(F17&lt;G17,""))))</f>
      </c>
      <c r="D17" s="6">
        <f>IF(F17="","",IF(F17&gt;G17,"",IF(F17=G17,1,IF(F17&lt;G17,""))))</f>
      </c>
      <c r="E17" s="7">
        <f>IF(F17="","",IF(F17&gt;G17,"",IF(F17=G17,"",IF(F17&lt;G17,1))))</f>
        <v>1</v>
      </c>
      <c r="F17" s="12">
        <v>6</v>
      </c>
      <c r="G17" s="13">
        <v>8</v>
      </c>
      <c r="H17" s="10">
        <f>IF(G17="","",IF(G17&gt;F17,1,IF(G17=F17,"",IF(G17&lt;F17,""))))</f>
        <v>1</v>
      </c>
      <c r="I17" s="6">
        <f>IF(G17="","",IF(G17&gt;F17,"",IF(G17=F17,1,IF(G17&lt;F17,""))))</f>
      </c>
      <c r="J17" s="6">
        <f>IF(G17="","",IF(G17&gt;F17,"",IF(G17=F17,"",IF(G17&lt;F17,1))))</f>
      </c>
      <c r="K17" s="6" t="str">
        <f>+B6</f>
        <v>PRIVAS SC TT 6</v>
      </c>
      <c r="L17" s="11">
        <v>4</v>
      </c>
      <c r="O17" s="2" t="s">
        <v>136</v>
      </c>
      <c r="P17" s="44">
        <v>1</v>
      </c>
    </row>
    <row r="18" spans="1:12" ht="19.5" thickBot="1">
      <c r="A18" s="22">
        <v>8</v>
      </c>
      <c r="B18" s="23" t="str">
        <f>+K3</f>
        <v>T.T. RAMBETOIS 1</v>
      </c>
      <c r="C18" s="23">
        <f>IF(F18="","",IF(F18&gt;G18,1,IF(F18=G18,"",IF(F18&lt;G18,""))))</f>
      </c>
      <c r="D18" s="23">
        <f>IF(F18="","",IF(F18&gt;G18,"",IF(F18=G18,1,IF(F18&lt;G18,""))))</f>
      </c>
      <c r="E18" s="24">
        <f>IF(F18="","",IF(F18&gt;G18,"",IF(F18=G18,"",IF(F18&lt;G18,1))))</f>
        <v>1</v>
      </c>
      <c r="F18" s="25">
        <v>6</v>
      </c>
      <c r="G18" s="26">
        <v>8</v>
      </c>
      <c r="H18" s="27">
        <f>IF(G18="","",IF(G18&gt;F18,1,IF(G18=F18,"",IF(G18&lt;F18,""))))</f>
        <v>1</v>
      </c>
      <c r="I18" s="23">
        <f>IF(G18="","",IF(G18&gt;F18,"",IF(G18=F18,1,IF(G18&lt;F18,""))))</f>
      </c>
      <c r="J18" s="23">
        <f>IF(G18="","",IF(G18&gt;F18,"",IF(G18=F18,"",IF(G18&lt;F18,1))))</f>
      </c>
      <c r="K18" s="23" t="str">
        <f>+K4</f>
        <v>TT POUZINOIS 5</v>
      </c>
      <c r="L18" s="28">
        <v>7</v>
      </c>
    </row>
    <row r="19" spans="1:24" ht="19.5" thickBot="1">
      <c r="A19" s="39"/>
      <c r="K19" s="2"/>
      <c r="L19" s="39"/>
      <c r="O19" s="218" t="s">
        <v>137</v>
      </c>
      <c r="P19" s="219"/>
      <c r="Q19" s="219"/>
      <c r="R19" s="220"/>
      <c r="S19" s="227">
        <f ca="1">TODAY()</f>
        <v>44689</v>
      </c>
      <c r="T19" s="219"/>
      <c r="U19" s="219"/>
      <c r="V19" s="219"/>
      <c r="W19" s="219"/>
      <c r="X19" s="220"/>
    </row>
    <row r="20" spans="1:24" ht="19.5" thickBot="1">
      <c r="A20" s="212" t="s">
        <v>141</v>
      </c>
      <c r="B20" s="213"/>
      <c r="C20" s="31" t="s">
        <v>118</v>
      </c>
      <c r="D20" s="31" t="s">
        <v>119</v>
      </c>
      <c r="E20" s="32" t="s">
        <v>120</v>
      </c>
      <c r="F20" s="214" t="s">
        <v>121</v>
      </c>
      <c r="G20" s="215"/>
      <c r="H20" s="33" t="s">
        <v>118</v>
      </c>
      <c r="I20" s="31" t="s">
        <v>119</v>
      </c>
      <c r="J20" s="31" t="s">
        <v>120</v>
      </c>
      <c r="K20" s="216">
        <f>PRA!K20</f>
        <v>44632</v>
      </c>
      <c r="L20" s="217"/>
      <c r="O20" s="221"/>
      <c r="P20" s="222"/>
      <c r="Q20" s="222"/>
      <c r="R20" s="223"/>
      <c r="S20" s="222"/>
      <c r="T20" s="222"/>
      <c r="U20" s="222"/>
      <c r="V20" s="222"/>
      <c r="W20" s="222"/>
      <c r="X20" s="223"/>
    </row>
    <row r="21" spans="1:24" ht="18.75" customHeight="1">
      <c r="A21" s="5">
        <v>5</v>
      </c>
      <c r="B21" s="6" t="str">
        <f>+K6</f>
        <v>LE TEIL OASIS TT 4</v>
      </c>
      <c r="C21" s="6">
        <f>IF(F21="","",IF(F21&gt;G21,1,IF(F21=G21,"",IF(F21&lt;G21,""))))</f>
      </c>
      <c r="D21" s="6">
        <f>IF(F21="","",IF(F21&gt;G21,"",IF(F21=G21,1,IF(F21&lt;G21,""))))</f>
      </c>
      <c r="E21" s="7">
        <f>IF(F21="","",IF(F21&gt;G21,"",IF(F21=G21,"",IF(F21&lt;G21,1))))</f>
        <v>1</v>
      </c>
      <c r="F21" s="8">
        <v>1</v>
      </c>
      <c r="G21" s="9">
        <v>13</v>
      </c>
      <c r="H21" s="10">
        <f>IF(G21="","",IF(G21&gt;F21,1,IF(G21=F21,"",IF(G21&lt;F21,""))))</f>
        <v>1</v>
      </c>
      <c r="I21" s="6">
        <f>IF(G21="","",IF(G21&gt;F21,"",IF(G21=F21,1,IF(G21&lt;F21,""))))</f>
      </c>
      <c r="J21" s="6">
        <f>IF(G21="","",IF(G21&gt;F21,"",IF(G21=F21,"",IF(G21&lt;F21,1))))</f>
      </c>
      <c r="K21" s="6" t="str">
        <f>+B3</f>
        <v>ARC SALAVAS 2</v>
      </c>
      <c r="L21" s="11">
        <v>1</v>
      </c>
      <c r="O21" s="221"/>
      <c r="P21" s="222"/>
      <c r="Q21" s="222"/>
      <c r="R21" s="223"/>
      <c r="S21" s="222"/>
      <c r="T21" s="222"/>
      <c r="U21" s="222"/>
      <c r="V21" s="222"/>
      <c r="W21" s="222"/>
      <c r="X21" s="223"/>
    </row>
    <row r="22" spans="1:24" ht="18.75" customHeight="1">
      <c r="A22" s="5">
        <v>4</v>
      </c>
      <c r="B22" s="6" t="str">
        <f>+B6</f>
        <v>PRIVAS SC TT 6</v>
      </c>
      <c r="C22" s="6">
        <f>IF(F22="","",IF(F22&gt;G22,1,IF(F22=G22,"",IF(F22&lt;G22,""))))</f>
      </c>
      <c r="D22" s="6">
        <f>IF(F22="","",IF(F22&gt;G22,"",IF(F22=G22,1,IF(F22&lt;G22,""))))</f>
      </c>
      <c r="E22" s="7">
        <f>IF(F22="","",IF(F22&gt;G22,"",IF(F22=G22,"",IF(F22&lt;G22,1))))</f>
        <v>1</v>
      </c>
      <c r="F22" s="12">
        <v>5</v>
      </c>
      <c r="G22" s="13">
        <v>9</v>
      </c>
      <c r="H22" s="10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LA VOULTE LIVRON 3</v>
      </c>
      <c r="L22" s="11">
        <v>2</v>
      </c>
      <c r="O22" s="221"/>
      <c r="P22" s="222"/>
      <c r="Q22" s="222"/>
      <c r="R22" s="223"/>
      <c r="S22" s="222"/>
      <c r="T22" s="222"/>
      <c r="U22" s="222"/>
      <c r="V22" s="222"/>
      <c r="W22" s="222"/>
      <c r="X22" s="223"/>
    </row>
    <row r="23" spans="1:24" ht="18.75" customHeight="1" thickBot="1">
      <c r="A23" s="5">
        <v>3</v>
      </c>
      <c r="B23" s="6" t="str">
        <f>+B5</f>
        <v>LE CHEYLARD TT 4</v>
      </c>
      <c r="C23" s="6">
        <f>IF(F23="","",IF(F23&gt;G23,1,IF(F23=G23,"",IF(F23&lt;G23,""))))</f>
      </c>
      <c r="D23" s="6">
        <f>IF(F23="","",IF(F23&gt;G23,"",IF(F23=G23,1,IF(F23&lt;G23,""))))</f>
      </c>
      <c r="E23" s="7">
        <f>IF(F23="","",IF(F23&gt;G23,"",IF(F23=G23,"",IF(F23&lt;G23,1))))</f>
        <v>1</v>
      </c>
      <c r="F23" s="12">
        <v>2</v>
      </c>
      <c r="G23" s="13">
        <v>12</v>
      </c>
      <c r="H23" s="10">
        <f>IF(G23="","",IF(G23&gt;F23,1,IF(G23=F23,"",IF(G23&lt;F23,""))))</f>
        <v>1</v>
      </c>
      <c r="I23" s="6">
        <f>IF(G23="","",IF(G23&gt;F23,"",IF(G23=F23,1,IF(G23&lt;F23,""))))</f>
      </c>
      <c r="J23" s="6">
        <f>IF(G23="","",IF(G23&gt;F23,"",IF(G23=F23,"",IF(G23&lt;F23,1))))</f>
      </c>
      <c r="K23" s="6" t="str">
        <f>+K3</f>
        <v>T.T. RAMBETOIS 1</v>
      </c>
      <c r="L23" s="11">
        <v>8</v>
      </c>
      <c r="O23" s="224"/>
      <c r="P23" s="225"/>
      <c r="Q23" s="225"/>
      <c r="R23" s="226"/>
      <c r="S23" s="225"/>
      <c r="T23" s="225"/>
      <c r="U23" s="225"/>
      <c r="V23" s="225"/>
      <c r="W23" s="225"/>
      <c r="X23" s="226"/>
    </row>
    <row r="24" spans="1:12" ht="19.5" customHeight="1" thickBot="1">
      <c r="A24" s="22">
        <v>6</v>
      </c>
      <c r="B24" s="45" t="str">
        <f>+K5</f>
        <v>MONTELIMAR TT 5</v>
      </c>
      <c r="C24" s="23">
        <f>IF(F24="","",IF(F24&gt;G24,1,IF(F24=G24,"",IF(F24&lt;G24,""))))</f>
      </c>
      <c r="D24" s="23">
        <f>IF(F24="","",IF(F24&gt;G24,"",IF(F24=G24,1,IF(F24&lt;G24,""))))</f>
      </c>
      <c r="E24" s="24">
        <f>IF(F24="","",IF(F24&gt;G24,"",IF(F24=G24,"",IF(F24&lt;G24,1))))</f>
        <v>1</v>
      </c>
      <c r="F24" s="25">
        <v>0</v>
      </c>
      <c r="G24" s="26">
        <v>14</v>
      </c>
      <c r="H24" s="27">
        <f>IF(G24="","",IF(G24&gt;F24,1,IF(G24=F24,"",IF(G24&lt;F24,""))))</f>
        <v>1</v>
      </c>
      <c r="I24" s="23">
        <f>IF(G24="","",IF(G24&gt;F24,"",IF(G24=F24,1,IF(G24&lt;F24,""))))</f>
      </c>
      <c r="J24" s="23">
        <f>IF(G24="","",IF(G24&gt;F24,"",IF(G24=F24,"",IF(G24&lt;F24,1))))</f>
      </c>
      <c r="K24" s="45" t="str">
        <f>+K4</f>
        <v>TT POUZINOIS 5</v>
      </c>
      <c r="L24" s="28">
        <v>7</v>
      </c>
    </row>
    <row r="25" spans="1:12" ht="19.5" customHeight="1" thickBot="1">
      <c r="A25" s="39"/>
      <c r="K25" s="2"/>
      <c r="L25" s="39"/>
    </row>
    <row r="26" spans="1:12" ht="18.75" customHeight="1" thickBot="1">
      <c r="A26" s="212" t="s">
        <v>142</v>
      </c>
      <c r="B26" s="213"/>
      <c r="C26" s="31" t="s">
        <v>118</v>
      </c>
      <c r="D26" s="31" t="s">
        <v>119</v>
      </c>
      <c r="E26" s="32" t="s">
        <v>120</v>
      </c>
      <c r="F26" s="214" t="s">
        <v>121</v>
      </c>
      <c r="G26" s="215"/>
      <c r="H26" s="33" t="s">
        <v>118</v>
      </c>
      <c r="I26" s="31" t="s">
        <v>119</v>
      </c>
      <c r="J26" s="31" t="s">
        <v>120</v>
      </c>
      <c r="K26" s="216">
        <f>PRA!K26</f>
        <v>44646</v>
      </c>
      <c r="L26" s="217"/>
    </row>
    <row r="27" spans="1:12" ht="18.75" customHeight="1">
      <c r="A27" s="5">
        <v>1</v>
      </c>
      <c r="B27" s="6" t="str">
        <f>+K21</f>
        <v>ARC SALAVAS 2</v>
      </c>
      <c r="C27" s="6">
        <f>IF(F27="","",IF(F27&gt;G27,1,IF(F27=G27,"",IF(F27&lt;G27,""))))</f>
        <v>1</v>
      </c>
      <c r="D27" s="6">
        <f>IF(F27="","",IF(F27&gt;G27,"",IF(F27=G27,1,IF(F27&lt;G27,""))))</f>
      </c>
      <c r="E27" s="7">
        <f>IF(F27="","",IF(F27&gt;G27,"",IF(F27=G27,"",IF(F27&lt;G27,1))))</f>
      </c>
      <c r="F27" s="8">
        <v>12</v>
      </c>
      <c r="G27" s="9">
        <v>2</v>
      </c>
      <c r="H27" s="10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  <v>1</v>
      </c>
      <c r="K27" s="6" t="str">
        <f>+B22</f>
        <v>PRIVAS SC TT 6</v>
      </c>
      <c r="L27" s="11">
        <v>4</v>
      </c>
    </row>
    <row r="28" spans="1:12" ht="18.75" customHeight="1">
      <c r="A28" s="5">
        <v>2</v>
      </c>
      <c r="B28" s="6" t="str">
        <f>+K22</f>
        <v>LA VOULTE LIVRON 3</v>
      </c>
      <c r="C28" s="6">
        <f>IF(F28="","",IF(F28&gt;G28,1,IF(F28=G28,"",IF(F28&lt;G28,""))))</f>
        <v>1</v>
      </c>
      <c r="D28" s="6">
        <f>IF(F28="","",IF(F28&gt;G28,"",IF(F28=G28,1,IF(F28&lt;G28,""))))</f>
      </c>
      <c r="E28" s="7">
        <f>IF(F28="","",IF(F28&gt;G28,"",IF(F28=G28,"",IF(F28&lt;G28,1))))</f>
      </c>
      <c r="F28" s="12">
        <v>11</v>
      </c>
      <c r="G28" s="13">
        <v>3</v>
      </c>
      <c r="H28" s="10">
        <f>IF(G28="","",IF(G28&gt;F28,1,IF(G28=F28,"",IF(G28&lt;F28,""))))</f>
      </c>
      <c r="I28" s="6">
        <f>IF(G28="","",IF(G28&gt;F28,"",IF(G28=F28,1,IF(G28&lt;F28,""))))</f>
      </c>
      <c r="J28" s="6">
        <f>IF(G28="","",IF(G28&gt;F28,"",IF(G28=F28,"",IF(G28&lt;F28,1))))</f>
        <v>1</v>
      </c>
      <c r="K28" s="6" t="str">
        <f>+B23</f>
        <v>LE CHEYLARD TT 4</v>
      </c>
      <c r="L28" s="11">
        <v>3</v>
      </c>
    </row>
    <row r="29" spans="1:12" ht="19.5" customHeight="1">
      <c r="A29" s="5">
        <v>7</v>
      </c>
      <c r="B29" s="6" t="str">
        <f>+K24</f>
        <v>TT POUZINOIS 5</v>
      </c>
      <c r="C29" s="6">
        <f>IF(F29="","",IF(F29&gt;G29,1,IF(F29=G29,"",IF(F29&lt;G29,""))))</f>
        <v>1</v>
      </c>
      <c r="D29" s="6">
        <f>IF(F29="","",IF(F29&gt;G29,"",IF(F29=G29,1,IF(F29&lt;G29,""))))</f>
      </c>
      <c r="E29" s="7">
        <f>IF(F29="","",IF(F29&gt;G29,"",IF(F29=G29,"",IF(F29&lt;G29,1))))</f>
      </c>
      <c r="F29" s="12">
        <v>12</v>
      </c>
      <c r="G29" s="13">
        <v>2</v>
      </c>
      <c r="H29" s="10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  <v>1</v>
      </c>
      <c r="K29" s="6" t="str">
        <f>+B21</f>
        <v>LE TEIL OASIS TT 4</v>
      </c>
      <c r="L29" s="11">
        <v>5</v>
      </c>
    </row>
    <row r="30" spans="1:12" ht="19.5" thickBot="1">
      <c r="A30" s="22">
        <v>8</v>
      </c>
      <c r="B30" s="23" t="str">
        <f>+K23</f>
        <v>T.T. RAMBETOIS 1</v>
      </c>
      <c r="C30" s="23">
        <f>IF(F30="","",IF(F30&gt;G30,1,IF(F30=G30,"",IF(F30&lt;G30,""))))</f>
        <v>1</v>
      </c>
      <c r="D30" s="23">
        <f>IF(F30="","",IF(F30&gt;G30,"",IF(F30=G30,1,IF(F30&lt;G30,""))))</f>
      </c>
      <c r="E30" s="24">
        <f>IF(F30="","",IF(F30&gt;G30,"",IF(F30=G30,"",IF(F30&lt;G30,1))))</f>
      </c>
      <c r="F30" s="25">
        <v>11</v>
      </c>
      <c r="G30" s="26">
        <v>3</v>
      </c>
      <c r="H30" s="27">
        <f>IF(G30="","",IF(G30&gt;F30,1,IF(G30=F30,"",IF(G30&lt;F30,""))))</f>
      </c>
      <c r="I30" s="23">
        <f>IF(G30="","",IF(G30&gt;F30,"",IF(G30=F30,1,IF(G30&lt;F30,""))))</f>
      </c>
      <c r="J30" s="23">
        <f>IF(G30="","",IF(G30&gt;F30,"",IF(G30=F30,"",IF(G30&lt;F30,1))))</f>
        <v>1</v>
      </c>
      <c r="K30" s="23" t="str">
        <f>+B24</f>
        <v>MONTELIMAR TT 5</v>
      </c>
      <c r="L30" s="28">
        <v>6</v>
      </c>
    </row>
    <row r="31" spans="1:12" ht="19.5" thickBot="1">
      <c r="A31" s="39"/>
      <c r="K31" s="2"/>
      <c r="L31" s="39"/>
    </row>
    <row r="32" spans="1:12" ht="19.5" thickBot="1">
      <c r="A32" s="212" t="s">
        <v>143</v>
      </c>
      <c r="B32" s="213"/>
      <c r="C32" s="31" t="s">
        <v>118</v>
      </c>
      <c r="D32" s="31" t="s">
        <v>119</v>
      </c>
      <c r="E32" s="32" t="s">
        <v>120</v>
      </c>
      <c r="F32" s="214" t="s">
        <v>121</v>
      </c>
      <c r="G32" s="215"/>
      <c r="H32" s="33" t="s">
        <v>118</v>
      </c>
      <c r="I32" s="31" t="s">
        <v>119</v>
      </c>
      <c r="J32" s="31" t="s">
        <v>120</v>
      </c>
      <c r="K32" s="216">
        <f>PRA!K32</f>
        <v>44660</v>
      </c>
      <c r="L32" s="217"/>
    </row>
    <row r="33" spans="1:12" ht="18.75">
      <c r="A33" s="5">
        <v>3</v>
      </c>
      <c r="B33" s="6" t="str">
        <f>K28</f>
        <v>LE CHEYLARD TT 4</v>
      </c>
      <c r="C33" s="6">
        <f>IF(F33="","",IF(F33&gt;G33,1,IF(F33=G33,"",IF(F33&lt;G33,""))))</f>
      </c>
      <c r="D33" s="6">
        <f>IF(F33="","",IF(F33&gt;G33,"",IF(F33=G33,1,IF(F33&lt;G33,""))))</f>
      </c>
      <c r="E33" s="7">
        <f>IF(F33="","",IF(F33&gt;G33,"",IF(F33=G33,"",IF(F33&lt;G33,1))))</f>
        <v>1</v>
      </c>
      <c r="F33" s="8">
        <v>0</v>
      </c>
      <c r="G33" s="9">
        <v>14</v>
      </c>
      <c r="H33" s="10">
        <f>IF(G33="","",IF(G33&gt;F33,1,IF(G33=F33,"",IF(G33&lt;F33,""))))</f>
        <v>1</v>
      </c>
      <c r="I33" s="6">
        <f>IF(G33="","",IF(G33&gt;F33,"",IF(G33=F33,1,IF(G33&lt;F33,""))))</f>
      </c>
      <c r="J33" s="6">
        <f>IF(G33="","",IF(G33&gt;F33,"",IF(G33=F33,"",IF(G33&lt;F33,1))))</f>
      </c>
      <c r="K33" s="6" t="str">
        <f>+B27</f>
        <v>ARC SALAVAS 2</v>
      </c>
      <c r="L33" s="11">
        <v>1</v>
      </c>
    </row>
    <row r="34" spans="1:12" ht="18.75" customHeight="1">
      <c r="A34" s="5">
        <v>5</v>
      </c>
      <c r="B34" s="6" t="str">
        <f>K29</f>
        <v>LE TEIL OASIS TT 4</v>
      </c>
      <c r="C34" s="6">
        <f>IF(F34="","",IF(F34&gt;G34,1,IF(F34=G34,"",IF(F34&lt;G34,""))))</f>
      </c>
      <c r="D34" s="6">
        <f>IF(F34="","",IF(F34&gt;G34,"",IF(F34=G34,1,IF(F34&lt;G34,""))))</f>
      </c>
      <c r="E34" s="7">
        <f>IF(F34="","",IF(F34&gt;G34,"",IF(F34=G34,"",IF(F34&lt;G34,1))))</f>
        <v>1</v>
      </c>
      <c r="F34" s="12">
        <v>1</v>
      </c>
      <c r="G34" s="13">
        <v>13</v>
      </c>
      <c r="H34" s="10">
        <f>IF(G34="","",IF(G34&gt;F34,1,IF(G34=F34,"",IF(G34&lt;F34,""))))</f>
        <v>1</v>
      </c>
      <c r="I34" s="6">
        <f>IF(G34="","",IF(G34&gt;F34,"",IF(G34=F34,1,IF(G34&lt;F34,""))))</f>
      </c>
      <c r="J34" s="6">
        <f>IF(G34="","",IF(G34&gt;F34,"",IF(G34=F34,"",IF(G34&lt;F34,1))))</f>
      </c>
      <c r="K34" s="46" t="str">
        <f>+K30</f>
        <v>MONTELIMAR TT 5</v>
      </c>
      <c r="L34" s="11">
        <v>6</v>
      </c>
    </row>
    <row r="35" spans="1:12" ht="18.75" customHeight="1">
      <c r="A35" s="5">
        <v>4</v>
      </c>
      <c r="B35" s="6" t="str">
        <f>+K27</f>
        <v>PRIVAS SC TT 6</v>
      </c>
      <c r="C35" s="6">
        <f>IF(F35="","",IF(F35&gt;G35,1,IF(F35=G35,"",IF(F35&lt;G35,""))))</f>
      </c>
      <c r="D35" s="6">
        <f>IF(F35="","",IF(F35&gt;G35,"",IF(F35=G35,1,IF(F35&lt;G35,""))))</f>
      </c>
      <c r="E35" s="7">
        <f>IF(F35="","",IF(F35&gt;G35,"",IF(F35=G35,"",IF(F35&lt;G35,1))))</f>
        <v>1</v>
      </c>
      <c r="F35" s="12">
        <v>0</v>
      </c>
      <c r="G35" s="13">
        <v>14</v>
      </c>
      <c r="H35" s="10">
        <f>IF(G35="","",IF(G35&gt;F35,1,IF(G35=F35,"",IF(G35&lt;F35,""))))</f>
        <v>1</v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TT POUZINOIS 5</v>
      </c>
      <c r="L35" s="11">
        <v>7</v>
      </c>
    </row>
    <row r="36" spans="1:12" ht="19.5" customHeight="1" thickBot="1">
      <c r="A36" s="22">
        <v>2</v>
      </c>
      <c r="B36" s="23" t="str">
        <f>B28</f>
        <v>LA VOULTE LIVRON 3</v>
      </c>
      <c r="C36" s="23">
        <f>IF(F36="","",IF(F36&gt;G36,1,IF(F36=G36,"",IF(F36&lt;G36,""))))</f>
        <v>1</v>
      </c>
      <c r="D36" s="23">
        <f>IF(F36="","",IF(F36&gt;G36,"",IF(F36=G36,1,IF(F36&lt;G36,""))))</f>
      </c>
      <c r="E36" s="24">
        <f>IF(F36="","",IF(F36&gt;G36,"",IF(F36=G36,"",IF(F36&lt;G36,1))))</f>
      </c>
      <c r="F36" s="25">
        <v>13</v>
      </c>
      <c r="G36" s="26">
        <v>1</v>
      </c>
      <c r="H36" s="27">
        <f>IF(G36="","",IF(G36&gt;F36,1,IF(G36=F36,"",IF(G36&lt;F36,""))))</f>
      </c>
      <c r="I36" s="23">
        <f>IF(G36="","",IF(G36&gt;F36,"",IF(G36=F36,1,IF(G36&lt;F36,""))))</f>
      </c>
      <c r="J36" s="23">
        <f>IF(G36="","",IF(G36&gt;F36,"",IF(G36=F36,"",IF(G36&lt;F36,1))))</f>
        <v>1</v>
      </c>
      <c r="K36" s="23" t="str">
        <f>+B30</f>
        <v>T.T. RAMBETOIS 1</v>
      </c>
      <c r="L36" s="28">
        <v>8</v>
      </c>
    </row>
    <row r="37" spans="1:12" ht="19.5" thickBot="1">
      <c r="A37" s="39"/>
      <c r="K37" s="2"/>
      <c r="L37" s="39"/>
    </row>
    <row r="38" spans="1:12" ht="19.5" thickBot="1">
      <c r="A38" s="212" t="s">
        <v>144</v>
      </c>
      <c r="B38" s="213"/>
      <c r="C38" s="31" t="s">
        <v>118</v>
      </c>
      <c r="D38" s="31" t="s">
        <v>119</v>
      </c>
      <c r="E38" s="32" t="s">
        <v>120</v>
      </c>
      <c r="F38" s="214" t="s">
        <v>121</v>
      </c>
      <c r="G38" s="215"/>
      <c r="H38" s="33" t="s">
        <v>118</v>
      </c>
      <c r="I38" s="31" t="s">
        <v>119</v>
      </c>
      <c r="J38" s="31" t="s">
        <v>120</v>
      </c>
      <c r="K38" s="216">
        <f>PRA!K38</f>
        <v>44688</v>
      </c>
      <c r="L38" s="217"/>
    </row>
    <row r="39" spans="1:12" ht="18.75">
      <c r="A39" s="5">
        <v>1</v>
      </c>
      <c r="B39" s="6" t="str">
        <f>+K33</f>
        <v>ARC SALAVAS 2</v>
      </c>
      <c r="C39" s="6">
        <f>IF(F39="","",IF(F39&gt;G39,1,IF(F39=G39,"",IF(F39&lt;G39,""))))</f>
        <v>1</v>
      </c>
      <c r="D39" s="6">
        <f>IF(F39="","",IF(F39&gt;G39,"",IF(F39=G39,1,IF(F39&lt;G39,""))))</f>
      </c>
      <c r="E39" s="7">
        <f>IF(F39="","",IF(F39&gt;G39,"",IF(F39=G39,"",IF(F39&lt;G39,1))))</f>
      </c>
      <c r="F39" s="8">
        <v>8</v>
      </c>
      <c r="G39" s="9">
        <v>6</v>
      </c>
      <c r="H39" s="10">
        <f>IF(G39="","",IF(G39&gt;F39,1,IF(G39=F39,"",IF(G39&lt;F39,""))))</f>
      </c>
      <c r="I39" s="6">
        <f>IF(G39="","",IF(G39&gt;F39,"",IF(G39=F39,1,IF(G39&lt;F39,""))))</f>
      </c>
      <c r="J39" s="6">
        <f>IF(G39="","",IF(G39&gt;F39,"",IF(G39=F39,"",IF(G39&lt;F39,1))))</f>
        <v>1</v>
      </c>
      <c r="K39" s="6" t="str">
        <f>+B36</f>
        <v>LA VOULTE LIVRON 3</v>
      </c>
      <c r="L39" s="11">
        <v>2</v>
      </c>
    </row>
    <row r="40" spans="1:12" ht="18.75">
      <c r="A40" s="5">
        <v>6</v>
      </c>
      <c r="B40" s="6" t="str">
        <f>+K34</f>
        <v>MONTELIMAR TT 5</v>
      </c>
      <c r="C40" s="6">
        <f>IF(F40="","",IF(F40&gt;G40,1,IF(F40=G40,"",IF(F40&lt;G40,""))))</f>
        <v>1</v>
      </c>
      <c r="D40" s="6">
        <f>IF(F40="","",IF(F40&gt;G40,"",IF(F40=G40,1,IF(F40&lt;G40,""))))</f>
      </c>
      <c r="E40" s="7">
        <f>IF(F40="","",IF(F40&gt;G40,"",IF(F40=G40,"",IF(F40&lt;G40,1))))</f>
      </c>
      <c r="F40" s="12">
        <v>11</v>
      </c>
      <c r="G40" s="13">
        <v>3</v>
      </c>
      <c r="H40" s="10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  <v>1</v>
      </c>
      <c r="K40" s="6" t="str">
        <f>+B35</f>
        <v>PRIVAS SC TT 6</v>
      </c>
      <c r="L40" s="11">
        <v>4</v>
      </c>
    </row>
    <row r="41" spans="1:12" ht="18.75">
      <c r="A41" s="5">
        <v>7</v>
      </c>
      <c r="B41" s="47" t="str">
        <f>+K35</f>
        <v>TT POUZINOIS 5</v>
      </c>
      <c r="C41" s="6">
        <f>IF(F41="","",IF(F41&gt;G41,1,IF(F41=G41,"",IF(F41&lt;G41,""))))</f>
        <v>1</v>
      </c>
      <c r="D41" s="6">
        <f>IF(F41="","",IF(F41&gt;G41,"",IF(F41=G41,1,IF(F41&lt;G41,""))))</f>
      </c>
      <c r="E41" s="7">
        <f>IF(F41="","",IF(F41&gt;G41,"",IF(F41=G41,"",IF(F41&lt;G41,1))))</f>
      </c>
      <c r="F41" s="12">
        <v>14</v>
      </c>
      <c r="G41" s="13">
        <v>0</v>
      </c>
      <c r="H41" s="10">
        <f>IF(G41="","",IF(G41&gt;F41,1,IF(G41=F41,"",IF(G41&lt;F41,""))))</f>
      </c>
      <c r="I41" s="6">
        <f>IF(G41="","",IF(G41&gt;F41,"",IF(G41=F41,1,IF(G41&lt;F41,""))))</f>
      </c>
      <c r="J41" s="6">
        <f>IF(G41="","",IF(G41&gt;F41,"",IF(G41=F41,"",IF(G41&lt;F41,1))))</f>
        <v>1</v>
      </c>
      <c r="K41" s="47" t="str">
        <f>B5</f>
        <v>LE CHEYLARD TT 4</v>
      </c>
      <c r="L41" s="11">
        <v>3</v>
      </c>
    </row>
    <row r="42" spans="1:12" ht="19.5" thickBot="1">
      <c r="A42" s="22">
        <v>8</v>
      </c>
      <c r="B42" s="23" t="str">
        <f>+K36</f>
        <v>T.T. RAMBETOIS 1</v>
      </c>
      <c r="C42" s="23">
        <f>IF(F42="","",IF(F42&gt;G42,1,IF(F42=G42,"",IF(F42&lt;G42,""))))</f>
        <v>1</v>
      </c>
      <c r="D42" s="23">
        <f>IF(F42="","",IF(F42&gt;G42,"",IF(F42=G42,1,IF(F42&lt;G42,""))))</f>
      </c>
      <c r="E42" s="24">
        <f>IF(F42="","",IF(F42&gt;G42,"",IF(F42=G42,"",IF(F42&lt;G42,1))))</f>
      </c>
      <c r="F42" s="25">
        <v>12</v>
      </c>
      <c r="G42" s="26">
        <v>2</v>
      </c>
      <c r="H42" s="27">
        <f>IF(G42="","",IF(G42&gt;F42,1,IF(G42=F42,"",IF(G42&lt;F42,""))))</f>
      </c>
      <c r="I42" s="23">
        <f>IF(G42="","",IF(G42&gt;F42,"",IF(G42=F42,1,IF(G42&lt;F42,""))))</f>
      </c>
      <c r="J42" s="23">
        <f>IF(G42="","",IF(G42&gt;F42,"",IF(G42=F42,"",IF(G42&lt;F42,1))))</f>
        <v>1</v>
      </c>
      <c r="K42" s="23" t="str">
        <f>K6</f>
        <v>LE TEIL OASIS TT 4</v>
      </c>
      <c r="L42" s="28">
        <v>5</v>
      </c>
    </row>
  </sheetData>
  <sheetProtection/>
  <mergeCells count="32">
    <mergeCell ref="T14:U14"/>
    <mergeCell ref="T15:W15"/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43:E65536">
    <cfRule type="cellIs" priority="21" dxfId="130" operator="equal" stopIfTrue="1">
      <formula>"PORT * "</formula>
    </cfRule>
  </conditionalFormatting>
  <conditionalFormatting sqref="F43:F65536">
    <cfRule type="cellIs" priority="22" dxfId="3" operator="greaterThan" stopIfTrue="1">
      <formula>20</formula>
    </cfRule>
  </conditionalFormatting>
  <conditionalFormatting sqref="B43:B65536">
    <cfRule type="cellIs" priority="23" dxfId="131" operator="equal" stopIfTrue="1">
      <formula>"PORT ST PERE 1"</formula>
    </cfRule>
  </conditionalFormatting>
  <conditionalFormatting sqref="K43:K65536 O1 O24:O65536 O3:O18">
    <cfRule type="cellIs" priority="24" dxfId="7" operator="equal" stopIfTrue="1">
      <formula>"PORT ST PERE 1"</formula>
    </cfRule>
  </conditionalFormatting>
  <conditionalFormatting sqref="O19">
    <cfRule type="cellIs" priority="16" dxfId="7" operator="equal" stopIfTrue="1">
      <formula>"PORT ST PERE 1"</formula>
    </cfRule>
  </conditionalFormatting>
  <conditionalFormatting sqref="C2:E32 C37:E42">
    <cfRule type="cellIs" priority="8" dxfId="130" operator="equal" stopIfTrue="1">
      <formula>"PORT * "</formula>
    </cfRule>
  </conditionalFormatting>
  <conditionalFormatting sqref="F2 F7 F13 F19 F25 F31:F32 F37:F38">
    <cfRule type="cellIs" priority="9" dxfId="3" operator="greaterThan" stopIfTrue="1">
      <formula>20</formula>
    </cfRule>
  </conditionalFormatting>
  <conditionalFormatting sqref="B9:B13 B15:B19 B21:B25 B27:B31 B35:B37 B39:B42 B3:B7">
    <cfRule type="cellIs" priority="10" dxfId="131" operator="equal" stopIfTrue="1">
      <formula>"PORT ST PERE 1"</formula>
    </cfRule>
  </conditionalFormatting>
  <conditionalFormatting sqref="K2:K42">
    <cfRule type="cellIs" priority="11" dxfId="7" operator="equal" stopIfTrue="1">
      <formula>"PORT ST PERE 1"</formula>
    </cfRule>
  </conditionalFormatting>
  <conditionalFormatting sqref="F8">
    <cfRule type="cellIs" priority="7" dxfId="3" operator="greaterThan" stopIfTrue="1">
      <formula>20</formula>
    </cfRule>
  </conditionalFormatting>
  <conditionalFormatting sqref="F26">
    <cfRule type="cellIs" priority="4" dxfId="3" operator="greaterThan" stopIfTrue="1">
      <formula>20</formula>
    </cfRule>
  </conditionalFormatting>
  <conditionalFormatting sqref="F14">
    <cfRule type="cellIs" priority="6" dxfId="3" operator="greaterThan" stopIfTrue="1">
      <formula>20</formula>
    </cfRule>
  </conditionalFormatting>
  <conditionalFormatting sqref="F20">
    <cfRule type="cellIs" priority="5" dxfId="3" operator="greaterThan" stopIfTrue="1">
      <formula>20</formula>
    </cfRule>
  </conditionalFormatting>
  <conditionalFormatting sqref="B33">
    <cfRule type="cellIs" priority="3" dxfId="130" operator="equal" stopIfTrue="1">
      <formula>"PORT * "</formula>
    </cfRule>
  </conditionalFormatting>
  <conditionalFormatting sqref="B34">
    <cfRule type="cellIs" priority="2" dxfId="130" operator="equal" stopIfTrue="1">
      <formula>"PORT * "</formula>
    </cfRule>
  </conditionalFormatting>
  <conditionalFormatting sqref="C33:E36">
    <cfRule type="cellIs" priority="1" dxfId="13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59" r:id="rId1"/>
  <rowBreaks count="1" manualBreakCount="1">
    <brk id="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X42"/>
  <sheetViews>
    <sheetView showGridLines="0" zoomScale="75" zoomScaleNormal="75" zoomScalePageLayoutView="0" workbookViewId="0" topLeftCell="A7">
      <selection activeCell="O6" sqref="O6"/>
    </sheetView>
  </sheetViews>
  <sheetFormatPr defaultColWidth="11.421875" defaultRowHeight="15"/>
  <cols>
    <col min="1" max="1" width="2.7109375" style="2" bestFit="1" customWidth="1"/>
    <col min="2" max="2" width="33.28125" style="2" bestFit="1" customWidth="1"/>
    <col min="3" max="3" width="3.421875" style="2" bestFit="1" customWidth="1"/>
    <col min="4" max="4" width="3.28125" style="2" bestFit="1" customWidth="1"/>
    <col min="5" max="5" width="3.00390625" style="2" bestFit="1" customWidth="1"/>
    <col min="6" max="7" width="4.7109375" style="2" customWidth="1"/>
    <col min="8" max="8" width="3.421875" style="2" bestFit="1" customWidth="1"/>
    <col min="9" max="9" width="3.28125" style="2" bestFit="1" customWidth="1"/>
    <col min="10" max="10" width="3.00390625" style="2" bestFit="1" customWidth="1"/>
    <col min="11" max="11" width="33.28125" style="30" bestFit="1" customWidth="1"/>
    <col min="12" max="12" width="2.7109375" style="2" bestFit="1" customWidth="1"/>
    <col min="13" max="13" width="19.57421875" style="1" bestFit="1" customWidth="1"/>
    <col min="14" max="14" width="7.28125" style="2" bestFit="1" customWidth="1"/>
    <col min="15" max="15" width="33.28125" style="2" bestFit="1" customWidth="1"/>
    <col min="16" max="16" width="8.57421875" style="3" bestFit="1" customWidth="1"/>
    <col min="17" max="17" width="8.00390625" style="2" bestFit="1" customWidth="1"/>
    <col min="18" max="18" width="10.140625" style="2" bestFit="1" customWidth="1"/>
    <col min="19" max="19" width="6.57421875" style="2" bestFit="1" customWidth="1"/>
    <col min="20" max="20" width="9.421875" style="2" bestFit="1" customWidth="1"/>
    <col min="21" max="21" width="6.421875" style="2" bestFit="1" customWidth="1"/>
    <col min="22" max="22" width="7.00390625" style="2" bestFit="1" customWidth="1"/>
    <col min="23" max="23" width="9.421875" style="2" bestFit="1" customWidth="1"/>
    <col min="24" max="24" width="10.421875" style="2" bestFit="1" customWidth="1"/>
    <col min="25" max="16384" width="11.421875" style="2" customWidth="1"/>
  </cols>
  <sheetData>
    <row r="1" spans="1:12" ht="30" customHeight="1" thickBot="1">
      <c r="A1" s="194" t="s">
        <v>151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24" ht="18" customHeight="1" thickBot="1">
      <c r="A2" s="197" t="s">
        <v>138</v>
      </c>
      <c r="B2" s="198"/>
      <c r="C2" s="4" t="s">
        <v>118</v>
      </c>
      <c r="D2" s="4" t="s">
        <v>119</v>
      </c>
      <c r="E2" s="4" t="s">
        <v>120</v>
      </c>
      <c r="F2" s="199" t="s">
        <v>121</v>
      </c>
      <c r="G2" s="200"/>
      <c r="H2" s="4" t="s">
        <v>118</v>
      </c>
      <c r="I2" s="4" t="s">
        <v>119</v>
      </c>
      <c r="J2" s="4" t="s">
        <v>120</v>
      </c>
      <c r="K2" s="201">
        <f>PRA!K2</f>
        <v>44583</v>
      </c>
      <c r="L2" s="202"/>
      <c r="N2" s="203" t="str">
        <f>+PRA!N2</f>
        <v>CLASSEMENTS </v>
      </c>
      <c r="O2" s="204"/>
      <c r="P2" s="204"/>
      <c r="Q2" s="204"/>
      <c r="R2" s="204"/>
      <c r="S2" s="204"/>
      <c r="T2" s="204"/>
      <c r="U2" s="204"/>
      <c r="V2" s="204"/>
      <c r="W2" s="204"/>
      <c r="X2" s="205"/>
    </row>
    <row r="3" spans="1:24" ht="18" customHeight="1">
      <c r="A3" s="5">
        <v>1</v>
      </c>
      <c r="B3" s="6" t="str">
        <f>'PHASE 2 POULES'!D40</f>
        <v>TT GOUBETOIS 4</v>
      </c>
      <c r="C3" s="6">
        <f>IF(F3="","",IF(F3&gt;G3,1,IF(F3=G3,"",IF(F3&lt;G3,""))))</f>
        <v>1</v>
      </c>
      <c r="D3" s="6">
        <f>IF(F3="","",IF(F3&gt;G3,"",IF(F3=G3,1,IF(F3&lt;G3,""))))</f>
      </c>
      <c r="E3" s="7">
        <f>IF(F3="","",IF(F3&gt;G3,"",IF(F3=G3,"",IF(F3&lt;G3,1))))</f>
      </c>
      <c r="F3" s="8">
        <v>10</v>
      </c>
      <c r="G3" s="9">
        <v>4</v>
      </c>
      <c r="H3" s="10">
        <f>IF(G3="","",IF(G3&gt;F3,1,IF(G3=F3,"",IF(G3&lt;F3,""))))</f>
      </c>
      <c r="I3" s="6">
        <f>IF(G3="","",IF(G3&gt;F3,"",IF(G3=F3,1,IF(G3&lt;F3,""))))</f>
      </c>
      <c r="J3" s="6">
        <f>IF(G3="","",IF(G3&gt;F3,"",IF(G3=F3,"",IF(G3&lt;F3,1))))</f>
        <v>1</v>
      </c>
      <c r="K3" s="6" t="str">
        <f>'PHASE 2 POULES'!D47</f>
        <v>T.T. RAMBETOIS 2</v>
      </c>
      <c r="L3" s="11">
        <v>8</v>
      </c>
      <c r="N3" s="206" t="s">
        <v>122</v>
      </c>
      <c r="O3" s="208" t="s">
        <v>123</v>
      </c>
      <c r="P3" s="208" t="s">
        <v>124</v>
      </c>
      <c r="Q3" s="210" t="s">
        <v>125</v>
      </c>
      <c r="R3" s="210"/>
      <c r="S3" s="210"/>
      <c r="T3" s="210"/>
      <c r="U3" s="210"/>
      <c r="V3" s="210" t="s">
        <v>124</v>
      </c>
      <c r="W3" s="210"/>
      <c r="X3" s="211"/>
    </row>
    <row r="4" spans="1:24" ht="18.75">
      <c r="A4" s="5">
        <v>2</v>
      </c>
      <c r="B4" s="6" t="str">
        <f>'PHASE 2 POULES'!D41</f>
        <v>TOURNON ERTT 3</v>
      </c>
      <c r="C4" s="6">
        <f>IF(F4="","",IF(F4&gt;G4,1,IF(F4=G4,"",IF(F4&lt;G4,""))))</f>
      </c>
      <c r="D4" s="6">
        <f>IF(F4="","",IF(F4&gt;G4,"",IF(F4=G4,1,IF(F4&lt;G4,""))))</f>
      </c>
      <c r="E4" s="7">
        <f>IF(F4="","",IF(F4&gt;G4,"",IF(F4=G4,"",IF(F4&lt;G4,1))))</f>
        <v>1</v>
      </c>
      <c r="F4" s="12">
        <v>4</v>
      </c>
      <c r="G4" s="13">
        <v>10</v>
      </c>
      <c r="H4" s="10">
        <f>IF(G4="","",IF(G4&gt;F4,1,IF(G4=F4,"",IF(G4&lt;F4,""))))</f>
        <v>1</v>
      </c>
      <c r="I4" s="6">
        <f>IF(G4="","",IF(G4&gt;F4,"",IF(G4=F4,1,IF(G4&lt;F4,""))))</f>
      </c>
      <c r="J4" s="6">
        <f>IF(G4="","",IF(G4&gt;F4,"",IF(G4=F4,"",IF(G4&lt;F4,1))))</f>
      </c>
      <c r="K4" s="6" t="str">
        <f>'PHASE 2 POULES'!D46</f>
        <v>BLACONS-CREST 3</v>
      </c>
      <c r="L4" s="11">
        <v>7</v>
      </c>
      <c r="N4" s="207"/>
      <c r="O4" s="209"/>
      <c r="P4" s="209"/>
      <c r="Q4" s="14" t="s">
        <v>126</v>
      </c>
      <c r="R4" s="14" t="s">
        <v>127</v>
      </c>
      <c r="S4" s="15" t="s">
        <v>128</v>
      </c>
      <c r="T4" s="15" t="s">
        <v>129</v>
      </c>
      <c r="U4" s="15" t="s">
        <v>130</v>
      </c>
      <c r="V4" s="14" t="s">
        <v>131</v>
      </c>
      <c r="W4" s="14" t="s">
        <v>132</v>
      </c>
      <c r="X4" s="16" t="s">
        <v>133</v>
      </c>
    </row>
    <row r="5" spans="1:24" ht="18.75">
      <c r="A5" s="5">
        <v>3</v>
      </c>
      <c r="B5" s="6" t="str">
        <f>'PHASE 2 POULES'!D42</f>
        <v>LE CHEYLARD TT 3</v>
      </c>
      <c r="C5" s="6">
        <f>IF(F5="","",IF(F5&gt;G5,1,IF(F5=G5,"",IF(F5&lt;G5,""))))</f>
        <v>1</v>
      </c>
      <c r="D5" s="6">
        <f>IF(F5="","",IF(F5&gt;G5,"",IF(F5=G5,1,IF(F5&lt;G5,""))))</f>
      </c>
      <c r="E5" s="7">
        <f>IF(F5="","",IF(F5&gt;G5,"",IF(F5=G5,"",IF(F5&lt;G5,1))))</f>
      </c>
      <c r="F5" s="12">
        <v>14</v>
      </c>
      <c r="G5" s="13">
        <v>0</v>
      </c>
      <c r="H5" s="10">
        <f>IF(G5="","",IF(G5&gt;F5,1,IF(G5=F5,"",IF(G5&lt;F5,""))))</f>
      </c>
      <c r="I5" s="6">
        <f>IF(G5="","",IF(G5&gt;F5,"",IF(G5=F5,1,IF(G5&lt;F5,""))))</f>
      </c>
      <c r="J5" s="6">
        <f>IF(G5="","",IF(G5&gt;F5,"",IF(G5=F5,"",IF(G5&lt;F5,1))))</f>
        <v>1</v>
      </c>
      <c r="K5" s="6" t="str">
        <f>'PHASE 2 POULES'!D45</f>
        <v>MANTHES TT 6</v>
      </c>
      <c r="L5" s="11">
        <v>6</v>
      </c>
      <c r="N5" s="17">
        <v>1</v>
      </c>
      <c r="O5" s="232" t="str">
        <f>'PHASE 2 POULES'!D44</f>
        <v>VALENCE-BOURG TT 6</v>
      </c>
      <c r="P5" s="19">
        <f>(R5*3)+(S5*2)+(T5*1)-U5</f>
        <v>19</v>
      </c>
      <c r="Q5" s="20">
        <f>SUM(R5:U5)</f>
        <v>7</v>
      </c>
      <c r="R5" s="20">
        <f>SUMIF(Club_B,O5,Gagne_C)+SUMIF(Club_K,O5,Gagne_H)</f>
        <v>6</v>
      </c>
      <c r="S5" s="20">
        <f>SUMIF(Club_B,O5,Nul_D)+SUMIF(Club_K,O5,Nul_I)</f>
        <v>0</v>
      </c>
      <c r="T5" s="20">
        <f>SUMIF(Club_B,O5,Perdu_E)+SUMIF(Club_K,O5,Perdu_J)</f>
        <v>1</v>
      </c>
      <c r="U5" s="20">
        <v>0</v>
      </c>
      <c r="V5" s="20">
        <f>SUMIF(Club_B,O5,Score_F)+SUMIF(Club_K,O5,Score_G)</f>
        <v>83</v>
      </c>
      <c r="W5" s="20">
        <f>SUMIF(Club_B,O5,Score_G)+SUMIF(Club_K,O5,Score_F)</f>
        <v>15</v>
      </c>
      <c r="X5" s="21">
        <f>V5/W5</f>
        <v>5.533333333333333</v>
      </c>
    </row>
    <row r="6" spans="1:24" ht="19.5" thickBot="1">
      <c r="A6" s="22">
        <v>4</v>
      </c>
      <c r="B6" s="23" t="str">
        <f>'PHASE 2 POULES'!D43</f>
        <v>ANNONAY TTBA 5</v>
      </c>
      <c r="C6" s="23">
        <f>IF(F6="","",IF(F6&gt;G6,1,IF(F6=G6,"",IF(F6&lt;G6,""))))</f>
      </c>
      <c r="D6" s="23">
        <f>IF(F6="","",IF(F6&gt;G6,"",IF(F6=G6,1,IF(F6&lt;G6,""))))</f>
      </c>
      <c r="E6" s="24">
        <f>IF(F6="","",IF(F6&gt;G6,"",IF(F6=G6,"",IF(F6&lt;G6,1))))</f>
        <v>1</v>
      </c>
      <c r="F6" s="25">
        <v>1</v>
      </c>
      <c r="G6" s="26">
        <v>13</v>
      </c>
      <c r="H6" s="27">
        <f>IF(G6="","",IF(G6&gt;F6,1,IF(G6=F6,"",IF(G6&lt;F6,""))))</f>
        <v>1</v>
      </c>
      <c r="I6" s="23">
        <f>IF(G6="","",IF(G6&gt;F6,"",IF(G6=F6,1,IF(G6&lt;F6,""))))</f>
      </c>
      <c r="J6" s="23">
        <f>IF(G6="","",IF(G6&gt;F6,"",IF(G6=F6,"",IF(G6&lt;F6,1))))</f>
      </c>
      <c r="K6" s="165" t="str">
        <f>'PHASE 2 POULES'!D44</f>
        <v>VALENCE-BOURG TT 6</v>
      </c>
      <c r="L6" s="28">
        <v>5</v>
      </c>
      <c r="N6" s="17">
        <v>2</v>
      </c>
      <c r="O6" s="228" t="str">
        <f>'PHASE 2 POULES'!D46</f>
        <v>BLACONS-CREST 3</v>
      </c>
      <c r="P6" s="19">
        <f>(R6*3)+(S6*2)+(T6*1)-U6</f>
        <v>19</v>
      </c>
      <c r="Q6" s="20">
        <f>SUM(R6:U6)</f>
        <v>7</v>
      </c>
      <c r="R6" s="20">
        <f>SUMIF(Club_B,O6,Gagne_C)+SUMIF(Club_K,O6,Gagne_H)</f>
        <v>6</v>
      </c>
      <c r="S6" s="20">
        <f>SUMIF(Club_B,O6,Nul_D)+SUMIF(Club_K,O6,Nul_I)</f>
        <v>0</v>
      </c>
      <c r="T6" s="20">
        <f>SUMIF(Club_B,O6,Perdu_E)+SUMIF(Club_K,O6,Perdu_J)</f>
        <v>1</v>
      </c>
      <c r="U6" s="20">
        <v>0</v>
      </c>
      <c r="V6" s="20">
        <f>SUMIF(Club_B,O6,Score_F)+SUMIF(Club_K,O6,Score_G)</f>
        <v>72</v>
      </c>
      <c r="W6" s="20">
        <f>SUMIF(Club_B,O6,Score_G)+SUMIF(Club_K,O6,Score_F)</f>
        <v>26</v>
      </c>
      <c r="X6" s="21">
        <f>V6/W6</f>
        <v>2.769230769230769</v>
      </c>
    </row>
    <row r="7" spans="1:24" ht="19.5" thickBot="1">
      <c r="A7" s="29"/>
      <c r="L7" s="29"/>
      <c r="N7" s="17">
        <v>3</v>
      </c>
      <c r="O7" s="18" t="str">
        <f>'PHASE 2 POULES'!D42</f>
        <v>LE CHEYLARD TT 3</v>
      </c>
      <c r="P7" s="19">
        <f>(R7*3)+(S7*2)+(T7*1)-U7</f>
        <v>19</v>
      </c>
      <c r="Q7" s="20">
        <f>SUM(R7:U7)</f>
        <v>7</v>
      </c>
      <c r="R7" s="20">
        <f>SUMIF(Club_B,O7,Gagne_C)+SUMIF(Club_K,O7,Gagne_H)</f>
        <v>6</v>
      </c>
      <c r="S7" s="20">
        <f>SUMIF(Club_B,O7,Nul_D)+SUMIF(Club_K,O7,Nul_I)</f>
        <v>0</v>
      </c>
      <c r="T7" s="20">
        <f>SUMIF(Club_B,O7,Perdu_E)+SUMIF(Club_K,O7,Perdu_J)</f>
        <v>1</v>
      </c>
      <c r="U7" s="20">
        <v>0</v>
      </c>
      <c r="V7" s="20">
        <f>SUMIF(Club_B,O7,Score_F)+SUMIF(Club_K,O7,Score_G)</f>
        <v>71</v>
      </c>
      <c r="W7" s="20">
        <f>SUMIF(Club_B,O7,Score_G)+SUMIF(Club_K,O7,Score_F)</f>
        <v>27</v>
      </c>
      <c r="X7" s="21">
        <f>V7/W7</f>
        <v>2.6296296296296298</v>
      </c>
    </row>
    <row r="8" spans="1:24" ht="19.5" thickBot="1">
      <c r="A8" s="212" t="s">
        <v>139</v>
      </c>
      <c r="B8" s="213"/>
      <c r="C8" s="31" t="s">
        <v>118</v>
      </c>
      <c r="D8" s="31" t="s">
        <v>119</v>
      </c>
      <c r="E8" s="32" t="s">
        <v>120</v>
      </c>
      <c r="F8" s="214" t="s">
        <v>121</v>
      </c>
      <c r="G8" s="215"/>
      <c r="H8" s="33" t="s">
        <v>118</v>
      </c>
      <c r="I8" s="31" t="s">
        <v>119</v>
      </c>
      <c r="J8" s="31" t="s">
        <v>120</v>
      </c>
      <c r="K8" s="216">
        <f>PRA!K8</f>
        <v>44597</v>
      </c>
      <c r="L8" s="217"/>
      <c r="N8" s="17">
        <v>4</v>
      </c>
      <c r="O8" s="18" t="str">
        <f>'PHASE 2 POULES'!D40</f>
        <v>TT GOUBETOIS 4</v>
      </c>
      <c r="P8" s="19">
        <f>(R8*3)+(S8*2)+(T8*1)-U8</f>
        <v>14</v>
      </c>
      <c r="Q8" s="20">
        <f>SUM(R8:U8)</f>
        <v>7</v>
      </c>
      <c r="R8" s="20">
        <f>SUMIF(Club_B,O8,Gagne_C)+SUMIF(Club_K,O8,Gagne_H)</f>
        <v>3</v>
      </c>
      <c r="S8" s="20">
        <f>SUMIF(Club_B,O8,Nul_D)+SUMIF(Club_K,O8,Nul_I)</f>
        <v>1</v>
      </c>
      <c r="T8" s="20">
        <f>SUMIF(Club_B,O8,Perdu_E)+SUMIF(Club_K,O8,Perdu_J)</f>
        <v>3</v>
      </c>
      <c r="U8" s="20">
        <v>0</v>
      </c>
      <c r="V8" s="20">
        <f>SUMIF(Club_B,O8,Score_F)+SUMIF(Club_K,O8,Score_G)</f>
        <v>48</v>
      </c>
      <c r="W8" s="20">
        <f>SUMIF(Club_B,O8,Score_G)+SUMIF(Club_K,O8,Score_F)</f>
        <v>50</v>
      </c>
      <c r="X8" s="21">
        <f>V8/W8</f>
        <v>0.96</v>
      </c>
    </row>
    <row r="9" spans="1:24" ht="18.75">
      <c r="A9" s="5">
        <v>7</v>
      </c>
      <c r="B9" s="6" t="str">
        <f>+K4</f>
        <v>BLACONS-CREST 3</v>
      </c>
      <c r="C9" s="6">
        <f>IF(F9="","",IF(F9&gt;G9,1,IF(F9=G9,"",IF(F9&lt;G9,""))))</f>
        <v>1</v>
      </c>
      <c r="D9" s="6">
        <f>IF(F9="","",IF(F9&gt;G9,"",IF(F9=G9,1,IF(F9&lt;G9,""))))</f>
      </c>
      <c r="E9" s="7">
        <f>IF(F9="","",IF(F9&gt;G9,"",IF(F9=G9,"",IF(F9&lt;G9,1))))</f>
      </c>
      <c r="F9" s="8">
        <v>11</v>
      </c>
      <c r="G9" s="9">
        <v>3</v>
      </c>
      <c r="H9" s="10">
        <f>IF(G9="","",IF(G9&gt;F9,1,IF(G9=F9,"",IF(G9&lt;F9,""))))</f>
      </c>
      <c r="I9" s="6">
        <f>IF(G9="","",IF(G9&gt;F9,"",IF(G9=F9,1,IF(G9&lt;F9,""))))</f>
      </c>
      <c r="J9" s="6">
        <f>IF(G9="","",IF(G9&gt;F9,"",IF(G9=F9,"",IF(G9&lt;F9,1))))</f>
        <v>1</v>
      </c>
      <c r="K9" s="6" t="str">
        <f>+B3</f>
        <v>TT GOUBETOIS 4</v>
      </c>
      <c r="L9" s="11">
        <v>1</v>
      </c>
      <c r="N9" s="17">
        <v>5</v>
      </c>
      <c r="O9" s="18" t="str">
        <f>'PHASE 2 POULES'!D45</f>
        <v>MANTHES TT 6</v>
      </c>
      <c r="P9" s="19">
        <f>(R9*3)+(S9*2)+(T9*1)-U9</f>
        <v>13</v>
      </c>
      <c r="Q9" s="20">
        <f>SUM(R9:U9)</f>
        <v>7</v>
      </c>
      <c r="R9" s="20">
        <f>SUMIF(Club_B,O9,Gagne_C)+SUMIF(Club_K,O9,Gagne_H)</f>
        <v>3</v>
      </c>
      <c r="S9" s="20">
        <f>SUMIF(Club_B,O9,Nul_D)+SUMIF(Club_K,O9,Nul_I)</f>
        <v>0</v>
      </c>
      <c r="T9" s="20">
        <f>SUMIF(Club_B,O9,Perdu_E)+SUMIF(Club_K,O9,Perdu_J)</f>
        <v>4</v>
      </c>
      <c r="U9" s="20">
        <v>0</v>
      </c>
      <c r="V9" s="20">
        <f>SUMIF(Club_B,O9,Score_F)+SUMIF(Club_K,O9,Score_G)</f>
        <v>40</v>
      </c>
      <c r="W9" s="20">
        <f>SUMIF(Club_B,O9,Score_G)+SUMIF(Club_K,O9,Score_F)</f>
        <v>58</v>
      </c>
      <c r="X9" s="21">
        <f>V9/W9</f>
        <v>0.6896551724137931</v>
      </c>
    </row>
    <row r="10" spans="1:24" ht="18" customHeight="1">
      <c r="A10" s="5">
        <v>6</v>
      </c>
      <c r="B10" s="6" t="str">
        <f>+K5</f>
        <v>MANTHES TT 6</v>
      </c>
      <c r="C10" s="6">
        <f>IF(F10="","",IF(F10&gt;G10,1,IF(F10=G10,"",IF(F10&lt;G10,""))))</f>
        <v>1</v>
      </c>
      <c r="D10" s="6">
        <f>IF(F10="","",IF(F10&gt;G10,"",IF(F10=G10,1,IF(F10&lt;G10,""))))</f>
      </c>
      <c r="E10" s="7">
        <f>IF(F10="","",IF(F10&gt;G10,"",IF(F10=G10,"",IF(F10&lt;G10,1))))</f>
      </c>
      <c r="F10" s="12">
        <v>9</v>
      </c>
      <c r="G10" s="13">
        <v>5</v>
      </c>
      <c r="H10" s="10">
        <f>IF(G10="","",IF(G10&gt;F10,1,IF(G10=F10,"",IF(G10&lt;F10,""))))</f>
      </c>
      <c r="I10" s="6">
        <f>IF(G10="","",IF(G10&gt;F10,"",IF(G10=F10,1,IF(G10&lt;F10,""))))</f>
      </c>
      <c r="J10" s="6">
        <f>IF(G10="","",IF(G10&gt;F10,"",IF(G10=F10,"",IF(G10&lt;F10,1))))</f>
        <v>1</v>
      </c>
      <c r="K10" s="6" t="str">
        <f>+B4</f>
        <v>TOURNON ERTT 3</v>
      </c>
      <c r="L10" s="11">
        <v>2</v>
      </c>
      <c r="N10" s="17">
        <v>6</v>
      </c>
      <c r="O10" s="18" t="str">
        <f>'PHASE 2 POULES'!D41</f>
        <v>TOURNON ERTT 3</v>
      </c>
      <c r="P10" s="19">
        <f>(R10*3)+(S10*2)+(T10*1)-U10</f>
        <v>12</v>
      </c>
      <c r="Q10" s="20">
        <f>SUM(R10:U10)</f>
        <v>7</v>
      </c>
      <c r="R10" s="20">
        <f>SUMIF(Club_B,O10,Gagne_C)+SUMIF(Club_K,O10,Gagne_H)</f>
        <v>2</v>
      </c>
      <c r="S10" s="20">
        <f>SUMIF(Club_B,O10,Nul_D)+SUMIF(Club_K,O10,Nul_I)</f>
        <v>1</v>
      </c>
      <c r="T10" s="20">
        <f>SUMIF(Club_B,O10,Perdu_E)+SUMIF(Club_K,O10,Perdu_J)</f>
        <v>4</v>
      </c>
      <c r="U10" s="20">
        <v>0</v>
      </c>
      <c r="V10" s="20">
        <f>SUMIF(Club_B,O10,Score_F)+SUMIF(Club_K,O10,Score_G)</f>
        <v>39</v>
      </c>
      <c r="W10" s="20">
        <f>SUMIF(Club_B,O10,Score_G)+SUMIF(Club_K,O10,Score_F)</f>
        <v>59</v>
      </c>
      <c r="X10" s="21">
        <f>V10/W10</f>
        <v>0.6610169491525424</v>
      </c>
    </row>
    <row r="11" spans="1:24" ht="18.75">
      <c r="A11" s="5">
        <v>5</v>
      </c>
      <c r="B11" s="6" t="str">
        <f>+K6</f>
        <v>VALENCE-BOURG TT 6</v>
      </c>
      <c r="C11" s="6">
        <f>IF(F11="","",IF(F11&gt;G11,1,IF(F11=G11,"",IF(F11&lt;G11,""))))</f>
        <v>1</v>
      </c>
      <c r="D11" s="6">
        <f>IF(F11="","",IF(F11&gt;G11,"",IF(F11=G11,1,IF(F11&lt;G11,""))))</f>
      </c>
      <c r="E11" s="7">
        <f>IF(F11="","",IF(F11&gt;G11,"",IF(F11=G11,"",IF(F11&lt;G11,1))))</f>
      </c>
      <c r="F11" s="12">
        <v>13</v>
      </c>
      <c r="G11" s="13">
        <v>1</v>
      </c>
      <c r="H11" s="10">
        <f>IF(G11="","",IF(G11&gt;F11,1,IF(G11=F11,"",IF(G11&lt;F11,""))))</f>
      </c>
      <c r="I11" s="6">
        <f>IF(G11="","",IF(G11&gt;F11,"",IF(G11=F11,1,IF(G11&lt;F11,""))))</f>
      </c>
      <c r="J11" s="6">
        <f>IF(G11="","",IF(G11&gt;F11,"",IF(G11=F11,"",IF(G11&lt;F11,1))))</f>
        <v>1</v>
      </c>
      <c r="K11" s="6" t="str">
        <f>+B5</f>
        <v>LE CHEYLARD TT 3</v>
      </c>
      <c r="L11" s="11">
        <v>3</v>
      </c>
      <c r="N11" s="17">
        <v>7</v>
      </c>
      <c r="O11" s="18" t="str">
        <f>'PHASE 2 POULES'!D47</f>
        <v>T.T. RAMBETOIS 2</v>
      </c>
      <c r="P11" s="19">
        <f>(R11*3)+(S11*2)+(T11*1)-U11</f>
        <v>9</v>
      </c>
      <c r="Q11" s="20">
        <f>SUM(R11:U11)</f>
        <v>7</v>
      </c>
      <c r="R11" s="20">
        <f>SUMIF(Club_B,O11,Gagne_C)+SUMIF(Club_K,O11,Gagne_H)</f>
        <v>1</v>
      </c>
      <c r="S11" s="20">
        <f>SUMIF(Club_B,O11,Nul_D)+SUMIF(Club_K,O11,Nul_I)</f>
        <v>0</v>
      </c>
      <c r="T11" s="20">
        <f>SUMIF(Club_B,O11,Perdu_E)+SUMIF(Club_K,O11,Perdu_J)</f>
        <v>6</v>
      </c>
      <c r="U11" s="20">
        <v>0</v>
      </c>
      <c r="V11" s="20">
        <f>SUMIF(Club_B,O11,Score_F)+SUMIF(Club_K,O11,Score_G)</f>
        <v>23</v>
      </c>
      <c r="W11" s="20">
        <f>SUMIF(Club_B,O11,Score_G)+SUMIF(Club_K,O11,Score_F)</f>
        <v>75</v>
      </c>
      <c r="X11" s="21">
        <f>V11/W11</f>
        <v>0.30666666666666664</v>
      </c>
    </row>
    <row r="12" spans="1:24" ht="19.5" thickBot="1">
      <c r="A12" s="22">
        <v>8</v>
      </c>
      <c r="B12" s="23" t="str">
        <f>+K3</f>
        <v>T.T. RAMBETOIS 2</v>
      </c>
      <c r="C12" s="23">
        <f>IF(F12="","",IF(F12&gt;G12,1,IF(F12=G12,"",IF(F12&lt;G12,""))))</f>
        <v>1</v>
      </c>
      <c r="D12" s="23">
        <f>IF(F12="","",IF(F12&gt;G12,"",IF(F12=G12,1,IF(F12&lt;G12,""))))</f>
      </c>
      <c r="E12" s="24">
        <f>IF(F12="","",IF(F12&gt;G12,"",IF(F12=G12,"",IF(F12&lt;G12,1))))</f>
      </c>
      <c r="F12" s="25">
        <v>9</v>
      </c>
      <c r="G12" s="26">
        <v>5</v>
      </c>
      <c r="H12" s="27">
        <f>IF(G12="","",IF(G12&gt;F12,1,IF(G12=F12,"",IF(G12&lt;F12,""))))</f>
      </c>
      <c r="I12" s="23">
        <f>IF(G12="","",IF(G12&gt;F12,"",IF(G12=F12,1,IF(G12&lt;F12,""))))</f>
      </c>
      <c r="J12" s="23">
        <f>IF(G12="","",IF(G12&gt;F12,"",IF(G12=F12,"",IF(G12&lt;F12,1))))</f>
        <v>1</v>
      </c>
      <c r="K12" s="23" t="str">
        <f>+B6</f>
        <v>ANNONAY TTBA 5</v>
      </c>
      <c r="L12" s="28">
        <v>4</v>
      </c>
      <c r="N12" s="34">
        <v>8</v>
      </c>
      <c r="O12" s="35" t="str">
        <f>'PHASE 2 POULES'!D43</f>
        <v>ANNONAY TTBA 5</v>
      </c>
      <c r="P12" s="36">
        <f>(R12*3)+(S12*2)+(T12*1)-U12</f>
        <v>7</v>
      </c>
      <c r="Q12" s="37">
        <f>SUM(R12:U12)</f>
        <v>7</v>
      </c>
      <c r="R12" s="37">
        <f>SUMIF(Club_B,O12,Gagne_C)+SUMIF(Club_K,O12,Gagne_H)</f>
        <v>0</v>
      </c>
      <c r="S12" s="37">
        <f>SUMIF(Club_B,O12,Nul_D)+SUMIF(Club_K,O12,Nul_I)</f>
        <v>0</v>
      </c>
      <c r="T12" s="37">
        <f>SUMIF(Club_B,O12,Perdu_E)+SUMIF(Club_K,O12,Perdu_J)</f>
        <v>7</v>
      </c>
      <c r="U12" s="37">
        <v>0</v>
      </c>
      <c r="V12" s="37">
        <f>SUMIF(Club_B,O12,Score_F)+SUMIF(Club_K,O12,Score_G)</f>
        <v>16</v>
      </c>
      <c r="W12" s="37">
        <f>SUMIF(Club_B,O12,Score_G)+SUMIF(Club_K,O12,Score_F)</f>
        <v>82</v>
      </c>
      <c r="X12" s="38">
        <f>V12/W12</f>
        <v>0.1951219512195122</v>
      </c>
    </row>
    <row r="13" spans="1:24" ht="19.5" thickBot="1">
      <c r="A13" s="39"/>
      <c r="K13" s="2"/>
      <c r="L13" s="39"/>
      <c r="N13" s="40"/>
      <c r="O13" s="41"/>
      <c r="P13" s="42"/>
      <c r="Q13" s="43"/>
      <c r="R13" s="43"/>
      <c r="S13" s="43"/>
      <c r="T13" s="43"/>
      <c r="U13" s="43"/>
      <c r="V13" s="43"/>
      <c r="W13" s="43"/>
      <c r="X13" s="43"/>
    </row>
    <row r="14" spans="1:16" ht="19.5" thickBot="1">
      <c r="A14" s="212" t="s">
        <v>140</v>
      </c>
      <c r="B14" s="213"/>
      <c r="C14" s="31" t="s">
        <v>118</v>
      </c>
      <c r="D14" s="31" t="s">
        <v>119</v>
      </c>
      <c r="E14" s="32" t="s">
        <v>120</v>
      </c>
      <c r="F14" s="214" t="s">
        <v>121</v>
      </c>
      <c r="G14" s="215"/>
      <c r="H14" s="33" t="s">
        <v>118</v>
      </c>
      <c r="I14" s="31" t="s">
        <v>119</v>
      </c>
      <c r="J14" s="31" t="s">
        <v>120</v>
      </c>
      <c r="K14" s="216">
        <f>PRA!K14</f>
        <v>44625</v>
      </c>
      <c r="L14" s="217"/>
      <c r="P14" s="42"/>
    </row>
    <row r="15" spans="1:21" ht="18.75">
      <c r="A15" s="5">
        <v>1</v>
      </c>
      <c r="B15" s="6" t="str">
        <f>+B3</f>
        <v>TT GOUBETOIS 4</v>
      </c>
      <c r="C15" s="6">
        <f>IF(F15="","",IF(F15&gt;G15,1,IF(F15=G15,"",IF(F15&lt;G15,""))))</f>
        <v>1</v>
      </c>
      <c r="D15" s="6">
        <f>IF(F15="","",IF(F15&gt;G15,"",IF(F15=G15,1,IF(F15&lt;G15,""))))</f>
      </c>
      <c r="E15" s="7">
        <f>IF(F15="","",IF(F15&gt;G15,"",IF(F15=G15,"",IF(F15&lt;G15,1))))</f>
      </c>
      <c r="F15" s="8">
        <v>8</v>
      </c>
      <c r="G15" s="9">
        <v>6</v>
      </c>
      <c r="H15" s="10">
        <f>IF(G15="","",IF(G15&gt;F15,1,IF(G15=F15,"",IF(G15&lt;F15,""))))</f>
      </c>
      <c r="I15" s="6">
        <f>IF(G15="","",IF(G15&gt;F15,"",IF(G15=F15,1,IF(G15&lt;F15,""))))</f>
      </c>
      <c r="J15" s="6">
        <f>IF(G15="","",IF(G15&gt;F15,"",IF(G15=F15,"",IF(G15&lt;F15,1))))</f>
        <v>1</v>
      </c>
      <c r="K15" s="6" t="str">
        <f>+K5</f>
        <v>MANTHES TT 6</v>
      </c>
      <c r="L15" s="11">
        <v>6</v>
      </c>
      <c r="O15" s="2" t="s">
        <v>134</v>
      </c>
      <c r="P15" s="44">
        <v>3</v>
      </c>
      <c r="T15" s="234" t="s">
        <v>153</v>
      </c>
      <c r="U15" s="234"/>
    </row>
    <row r="16" spans="1:23" ht="18.75">
      <c r="A16" s="5">
        <v>2</v>
      </c>
      <c r="B16" s="6" t="str">
        <f>+B4</f>
        <v>TOURNON ERTT 3</v>
      </c>
      <c r="C16" s="6">
        <f>IF(F16="","",IF(F16&gt;G16,1,IF(F16=G16,"",IF(F16&lt;G16,""))))</f>
      </c>
      <c r="D16" s="6">
        <f>IF(F16="","",IF(F16&gt;G16,"",IF(F16=G16,1,IF(F16&lt;G16,""))))</f>
      </c>
      <c r="E16" s="7">
        <f>IF(F16="","",IF(F16&gt;G16,"",IF(F16=G16,"",IF(F16&lt;G16,1))))</f>
        <v>1</v>
      </c>
      <c r="F16" s="12">
        <v>2</v>
      </c>
      <c r="G16" s="13">
        <v>12</v>
      </c>
      <c r="H16" s="10">
        <f>IF(G16="","",IF(G16&gt;F16,1,IF(G16=F16,"",IF(G16&lt;F16,""))))</f>
        <v>1</v>
      </c>
      <c r="I16" s="6">
        <f>IF(G16="","",IF(G16&gt;F16,"",IF(G16=F16,1,IF(G16&lt;F16,""))))</f>
      </c>
      <c r="J16" s="6">
        <f>IF(G16="","",IF(G16&gt;F16,"",IF(G16=F16,"",IF(G16&lt;F16,1))))</f>
      </c>
      <c r="K16" s="6" t="str">
        <f>+K6</f>
        <v>VALENCE-BOURG TT 6</v>
      </c>
      <c r="L16" s="11">
        <v>5</v>
      </c>
      <c r="O16" s="2" t="s">
        <v>135</v>
      </c>
      <c r="P16" s="44">
        <v>2</v>
      </c>
      <c r="T16" s="233" t="s">
        <v>160</v>
      </c>
      <c r="U16" s="233"/>
      <c r="V16" s="233"/>
      <c r="W16" s="233"/>
    </row>
    <row r="17" spans="1:16" ht="18.75">
      <c r="A17" s="5">
        <v>3</v>
      </c>
      <c r="B17" s="6" t="str">
        <f>+B5</f>
        <v>LE CHEYLARD TT 3</v>
      </c>
      <c r="C17" s="6">
        <f>IF(F17="","",IF(F17&gt;G17,1,IF(F17=G17,"",IF(F17&lt;G17,""))))</f>
        <v>1</v>
      </c>
      <c r="D17" s="6">
        <f>IF(F17="","",IF(F17&gt;G17,"",IF(F17=G17,1,IF(F17&lt;G17,""))))</f>
      </c>
      <c r="E17" s="7">
        <f>IF(F17="","",IF(F17&gt;G17,"",IF(F17=G17,"",IF(F17&lt;G17,1))))</f>
      </c>
      <c r="F17" s="12">
        <v>14</v>
      </c>
      <c r="G17" s="13">
        <v>0</v>
      </c>
      <c r="H17" s="10">
        <f>IF(G17="","",IF(G17&gt;F17,1,IF(G17=F17,"",IF(G17&lt;F17,""))))</f>
      </c>
      <c r="I17" s="6">
        <f>IF(G17="","",IF(G17&gt;F17,"",IF(G17=F17,1,IF(G17&lt;F17,""))))</f>
      </c>
      <c r="J17" s="6">
        <f>IF(G17="","",IF(G17&gt;F17,"",IF(G17=F17,"",IF(G17&lt;F17,1))))</f>
        <v>1</v>
      </c>
      <c r="K17" s="6" t="str">
        <f>+B6</f>
        <v>ANNONAY TTBA 5</v>
      </c>
      <c r="L17" s="11">
        <v>4</v>
      </c>
      <c r="O17" s="2" t="s">
        <v>136</v>
      </c>
      <c r="P17" s="44">
        <v>1</v>
      </c>
    </row>
    <row r="18" spans="1:12" ht="19.5" thickBot="1">
      <c r="A18" s="22">
        <v>8</v>
      </c>
      <c r="B18" s="23" t="str">
        <f>+K3</f>
        <v>T.T. RAMBETOIS 2</v>
      </c>
      <c r="C18" s="23">
        <f>IF(F18="","",IF(F18&gt;G18,1,IF(F18=G18,"",IF(F18&lt;G18,""))))</f>
      </c>
      <c r="D18" s="23">
        <f>IF(F18="","",IF(F18&gt;G18,"",IF(F18=G18,1,IF(F18&lt;G18,""))))</f>
      </c>
      <c r="E18" s="24">
        <f>IF(F18="","",IF(F18&gt;G18,"",IF(F18=G18,"",IF(F18&lt;G18,1))))</f>
        <v>1</v>
      </c>
      <c r="F18" s="25">
        <v>0</v>
      </c>
      <c r="G18" s="26">
        <v>14</v>
      </c>
      <c r="H18" s="27">
        <f>IF(G18="","",IF(G18&gt;F18,1,IF(G18=F18,"",IF(G18&lt;F18,""))))</f>
        <v>1</v>
      </c>
      <c r="I18" s="23">
        <f>IF(G18="","",IF(G18&gt;F18,"",IF(G18=F18,1,IF(G18&lt;F18,""))))</f>
      </c>
      <c r="J18" s="23">
        <f>IF(G18="","",IF(G18&gt;F18,"",IF(G18=F18,"",IF(G18&lt;F18,1))))</f>
      </c>
      <c r="K18" s="23" t="str">
        <f>+K4</f>
        <v>BLACONS-CREST 3</v>
      </c>
      <c r="L18" s="28">
        <v>7</v>
      </c>
    </row>
    <row r="19" spans="1:24" ht="19.5" thickBot="1">
      <c r="A19" s="39"/>
      <c r="K19" s="2"/>
      <c r="L19" s="39"/>
      <c r="O19" s="218" t="s">
        <v>137</v>
      </c>
      <c r="P19" s="219"/>
      <c r="Q19" s="219"/>
      <c r="R19" s="220"/>
      <c r="S19" s="227">
        <f ca="1">TODAY()</f>
        <v>44689</v>
      </c>
      <c r="T19" s="219"/>
      <c r="U19" s="219"/>
      <c r="V19" s="219"/>
      <c r="W19" s="219"/>
      <c r="X19" s="220"/>
    </row>
    <row r="20" spans="1:24" ht="19.5" thickBot="1">
      <c r="A20" s="212" t="s">
        <v>141</v>
      </c>
      <c r="B20" s="213"/>
      <c r="C20" s="31" t="s">
        <v>118</v>
      </c>
      <c r="D20" s="31" t="s">
        <v>119</v>
      </c>
      <c r="E20" s="32" t="s">
        <v>120</v>
      </c>
      <c r="F20" s="214" t="s">
        <v>121</v>
      </c>
      <c r="G20" s="215"/>
      <c r="H20" s="33" t="s">
        <v>118</v>
      </c>
      <c r="I20" s="31" t="s">
        <v>119</v>
      </c>
      <c r="J20" s="31" t="s">
        <v>120</v>
      </c>
      <c r="K20" s="216">
        <f>PRA!K20</f>
        <v>44632</v>
      </c>
      <c r="L20" s="217"/>
      <c r="O20" s="221"/>
      <c r="P20" s="222"/>
      <c r="Q20" s="222"/>
      <c r="R20" s="223"/>
      <c r="S20" s="222"/>
      <c r="T20" s="222"/>
      <c r="U20" s="222"/>
      <c r="V20" s="222"/>
      <c r="W20" s="222"/>
      <c r="X20" s="223"/>
    </row>
    <row r="21" spans="1:24" ht="18.75" customHeight="1">
      <c r="A21" s="5">
        <v>5</v>
      </c>
      <c r="B21" s="6" t="str">
        <f>+K6</f>
        <v>VALENCE-BOURG TT 6</v>
      </c>
      <c r="C21" s="6">
        <f>IF(F21="","",IF(F21&gt;G21,1,IF(F21=G21,"",IF(F21&lt;G21,""))))</f>
        <v>1</v>
      </c>
      <c r="D21" s="6">
        <f>IF(F21="","",IF(F21&gt;G21,"",IF(F21=G21,1,IF(F21&lt;G21,""))))</f>
      </c>
      <c r="E21" s="7">
        <f>IF(F21="","",IF(F21&gt;G21,"",IF(F21=G21,"",IF(F21&lt;G21,1))))</f>
      </c>
      <c r="F21" s="8">
        <v>13</v>
      </c>
      <c r="G21" s="9">
        <v>1</v>
      </c>
      <c r="H21" s="10">
        <f>IF(G21="","",IF(G21&gt;F21,1,IF(G21=F21,"",IF(G21&lt;F21,""))))</f>
      </c>
      <c r="I21" s="6">
        <f>IF(G21="","",IF(G21&gt;F21,"",IF(G21=F21,1,IF(G21&lt;F21,""))))</f>
      </c>
      <c r="J21" s="6">
        <f>IF(G21="","",IF(G21&gt;F21,"",IF(G21=F21,"",IF(G21&lt;F21,1))))</f>
        <v>1</v>
      </c>
      <c r="K21" s="6" t="str">
        <f>+B3</f>
        <v>TT GOUBETOIS 4</v>
      </c>
      <c r="L21" s="11">
        <v>1</v>
      </c>
      <c r="O21" s="221"/>
      <c r="P21" s="222"/>
      <c r="Q21" s="222"/>
      <c r="R21" s="223"/>
      <c r="S21" s="222"/>
      <c r="T21" s="222"/>
      <c r="U21" s="222"/>
      <c r="V21" s="222"/>
      <c r="W21" s="222"/>
      <c r="X21" s="223"/>
    </row>
    <row r="22" spans="1:24" ht="18.75" customHeight="1">
      <c r="A22" s="5">
        <v>4</v>
      </c>
      <c r="B22" s="6" t="str">
        <f>+B6</f>
        <v>ANNONAY TTBA 5</v>
      </c>
      <c r="C22" s="6">
        <f>IF(F22="","",IF(F22&gt;G22,1,IF(F22=G22,"",IF(F22&lt;G22,""))))</f>
      </c>
      <c r="D22" s="6">
        <f>IF(F22="","",IF(F22&gt;G22,"",IF(F22=G22,1,IF(F22&lt;G22,""))))</f>
      </c>
      <c r="E22" s="7">
        <f>IF(F22="","",IF(F22&gt;G22,"",IF(F22=G22,"",IF(F22&lt;G22,1))))</f>
        <v>1</v>
      </c>
      <c r="F22" s="12">
        <v>5</v>
      </c>
      <c r="G22" s="13">
        <v>9</v>
      </c>
      <c r="H22" s="10">
        <f>IF(G22="","",IF(G22&gt;F22,1,IF(G22=F22,"",IF(G22&lt;F22,""))))</f>
        <v>1</v>
      </c>
      <c r="I22" s="6">
        <f>IF(G22="","",IF(G22&gt;F22,"",IF(G22=F22,1,IF(G22&lt;F22,""))))</f>
      </c>
      <c r="J22" s="6">
        <f>IF(G22="","",IF(G22&gt;F22,"",IF(G22=F22,"",IF(G22&lt;F22,1))))</f>
      </c>
      <c r="K22" s="6" t="str">
        <f>+B4</f>
        <v>TOURNON ERTT 3</v>
      </c>
      <c r="L22" s="11">
        <v>2</v>
      </c>
      <c r="O22" s="221"/>
      <c r="P22" s="222"/>
      <c r="Q22" s="222"/>
      <c r="R22" s="223"/>
      <c r="S22" s="222"/>
      <c r="T22" s="222"/>
      <c r="U22" s="222"/>
      <c r="V22" s="222"/>
      <c r="W22" s="222"/>
      <c r="X22" s="223"/>
    </row>
    <row r="23" spans="1:24" ht="18.75" customHeight="1" thickBot="1">
      <c r="A23" s="5">
        <v>3</v>
      </c>
      <c r="B23" s="6" t="str">
        <f>+B5</f>
        <v>LE CHEYLARD TT 3</v>
      </c>
      <c r="C23" s="6">
        <f>IF(F23="","",IF(F23&gt;G23,1,IF(F23=G23,"",IF(F23&lt;G23,""))))</f>
        <v>1</v>
      </c>
      <c r="D23" s="6">
        <f>IF(F23="","",IF(F23&gt;G23,"",IF(F23=G23,1,IF(F23&lt;G23,""))))</f>
      </c>
      <c r="E23" s="7">
        <f>IF(F23="","",IF(F23&gt;G23,"",IF(F23=G23,"",IF(F23&lt;G23,1))))</f>
      </c>
      <c r="F23" s="12">
        <v>12</v>
      </c>
      <c r="G23" s="13">
        <v>2</v>
      </c>
      <c r="H23" s="10">
        <f>IF(G23="","",IF(G23&gt;F23,1,IF(G23=F23,"",IF(G23&lt;F23,""))))</f>
      </c>
      <c r="I23" s="6">
        <f>IF(G23="","",IF(G23&gt;F23,"",IF(G23=F23,1,IF(G23&lt;F23,""))))</f>
      </c>
      <c r="J23" s="6">
        <f>IF(G23="","",IF(G23&gt;F23,"",IF(G23=F23,"",IF(G23&lt;F23,1))))</f>
        <v>1</v>
      </c>
      <c r="K23" s="6" t="str">
        <f>+K3</f>
        <v>T.T. RAMBETOIS 2</v>
      </c>
      <c r="L23" s="11">
        <v>8</v>
      </c>
      <c r="O23" s="224"/>
      <c r="P23" s="225"/>
      <c r="Q23" s="225"/>
      <c r="R23" s="226"/>
      <c r="S23" s="225"/>
      <c r="T23" s="225"/>
      <c r="U23" s="225"/>
      <c r="V23" s="225"/>
      <c r="W23" s="225"/>
      <c r="X23" s="226"/>
    </row>
    <row r="24" spans="1:12" ht="19.5" customHeight="1" thickBot="1">
      <c r="A24" s="22">
        <v>6</v>
      </c>
      <c r="B24" s="45" t="str">
        <f>+K5</f>
        <v>MANTHES TT 6</v>
      </c>
      <c r="C24" s="23">
        <f>IF(F24="","",IF(F24&gt;G24,1,IF(F24=G24,"",IF(F24&lt;G24,""))))</f>
      </c>
      <c r="D24" s="23">
        <f>IF(F24="","",IF(F24&gt;G24,"",IF(F24=G24,1,IF(F24&lt;G24,""))))</f>
      </c>
      <c r="E24" s="24">
        <f>IF(F24="","",IF(F24&gt;G24,"",IF(F24=G24,"",IF(F24&lt;G24,1))))</f>
        <v>1</v>
      </c>
      <c r="F24" s="25">
        <v>4</v>
      </c>
      <c r="G24" s="26">
        <v>10</v>
      </c>
      <c r="H24" s="27">
        <f>IF(G24="","",IF(G24&gt;F24,1,IF(G24=F24,"",IF(G24&lt;F24,""))))</f>
        <v>1</v>
      </c>
      <c r="I24" s="23">
        <f>IF(G24="","",IF(G24&gt;F24,"",IF(G24=F24,1,IF(G24&lt;F24,""))))</f>
      </c>
      <c r="J24" s="23">
        <f>IF(G24="","",IF(G24&gt;F24,"",IF(G24=F24,"",IF(G24&lt;F24,1))))</f>
      </c>
      <c r="K24" s="45" t="str">
        <f>+K4</f>
        <v>BLACONS-CREST 3</v>
      </c>
      <c r="L24" s="28">
        <v>7</v>
      </c>
    </row>
    <row r="25" spans="1:12" ht="19.5" customHeight="1" thickBot="1">
      <c r="A25" s="39"/>
      <c r="K25" s="2"/>
      <c r="L25" s="39"/>
    </row>
    <row r="26" spans="1:12" ht="18.75" customHeight="1" thickBot="1">
      <c r="A26" s="212" t="s">
        <v>142</v>
      </c>
      <c r="B26" s="213"/>
      <c r="C26" s="31" t="s">
        <v>118</v>
      </c>
      <c r="D26" s="31" t="s">
        <v>119</v>
      </c>
      <c r="E26" s="32" t="s">
        <v>120</v>
      </c>
      <c r="F26" s="214" t="s">
        <v>121</v>
      </c>
      <c r="G26" s="215"/>
      <c r="H26" s="33" t="s">
        <v>118</v>
      </c>
      <c r="I26" s="31" t="s">
        <v>119</v>
      </c>
      <c r="J26" s="31" t="s">
        <v>120</v>
      </c>
      <c r="K26" s="216">
        <f>PRA!K26</f>
        <v>44646</v>
      </c>
      <c r="L26" s="217"/>
    </row>
    <row r="27" spans="1:12" ht="18.75" customHeight="1">
      <c r="A27" s="5">
        <v>1</v>
      </c>
      <c r="B27" s="6" t="str">
        <f>+K21</f>
        <v>TT GOUBETOIS 4</v>
      </c>
      <c r="C27" s="6">
        <f>IF(F27="","",IF(F27&gt;G27,1,IF(F27=G27,"",IF(F27&lt;G27,""))))</f>
        <v>1</v>
      </c>
      <c r="D27" s="6">
        <f>IF(F27="","",IF(F27&gt;G27,"",IF(F27=G27,1,IF(F27&lt;G27,""))))</f>
      </c>
      <c r="E27" s="7">
        <f>IF(F27="","",IF(F27&gt;G27,"",IF(F27=G27,"",IF(F27&lt;G27,1))))</f>
      </c>
      <c r="F27" s="8">
        <v>14</v>
      </c>
      <c r="G27" s="9">
        <v>0</v>
      </c>
      <c r="H27" s="10">
        <f>IF(G27="","",IF(G27&gt;F27,1,IF(G27=F27,"",IF(G27&lt;F27,""))))</f>
      </c>
      <c r="I27" s="6">
        <f>IF(G27="","",IF(G27&gt;F27,"",IF(G27=F27,1,IF(G27&lt;F27,""))))</f>
      </c>
      <c r="J27" s="6">
        <f>IF(G27="","",IF(G27&gt;F27,"",IF(G27=F27,"",IF(G27&lt;F27,1))))</f>
        <v>1</v>
      </c>
      <c r="K27" s="6" t="str">
        <f>+B22</f>
        <v>ANNONAY TTBA 5</v>
      </c>
      <c r="L27" s="11">
        <v>4</v>
      </c>
    </row>
    <row r="28" spans="1:12" ht="18.75" customHeight="1">
      <c r="A28" s="5">
        <v>2</v>
      </c>
      <c r="B28" s="6" t="str">
        <f>+K22</f>
        <v>TOURNON ERTT 3</v>
      </c>
      <c r="C28" s="6">
        <f>IF(F28="","",IF(F28&gt;G28,1,IF(F28=G28,"",IF(F28&lt;G28,""))))</f>
      </c>
      <c r="D28" s="6">
        <f>IF(F28="","",IF(F28&gt;G28,"",IF(F28=G28,1,IF(F28&lt;G28,""))))</f>
      </c>
      <c r="E28" s="7">
        <f>IF(F28="","",IF(F28&gt;G28,"",IF(F28=G28,"",IF(F28&lt;G28,1))))</f>
        <v>1</v>
      </c>
      <c r="F28" s="12">
        <v>2</v>
      </c>
      <c r="G28" s="13">
        <v>12</v>
      </c>
      <c r="H28" s="10">
        <f>IF(G28="","",IF(G28&gt;F28,1,IF(G28=F28,"",IF(G28&lt;F28,""))))</f>
        <v>1</v>
      </c>
      <c r="I28" s="6">
        <f>IF(G28="","",IF(G28&gt;F28,"",IF(G28=F28,1,IF(G28&lt;F28,""))))</f>
      </c>
      <c r="J28" s="6">
        <f>IF(G28="","",IF(G28&gt;F28,"",IF(G28=F28,"",IF(G28&lt;F28,1))))</f>
      </c>
      <c r="K28" s="6" t="str">
        <f>+B23</f>
        <v>LE CHEYLARD TT 3</v>
      </c>
      <c r="L28" s="11">
        <v>3</v>
      </c>
    </row>
    <row r="29" spans="1:12" ht="19.5" customHeight="1">
      <c r="A29" s="5">
        <v>7</v>
      </c>
      <c r="B29" s="6" t="str">
        <f>+K24</f>
        <v>BLACONS-CREST 3</v>
      </c>
      <c r="C29" s="6">
        <f>IF(F29="","",IF(F29&gt;G29,1,IF(F29=G29,"",IF(F29&lt;G29,""))))</f>
        <v>1</v>
      </c>
      <c r="D29" s="6">
        <f>IF(F29="","",IF(F29&gt;G29,"",IF(F29=G29,1,IF(F29&lt;G29,""))))</f>
      </c>
      <c r="E29" s="7">
        <f>IF(F29="","",IF(F29&gt;G29,"",IF(F29=G29,"",IF(F29&lt;G29,1))))</f>
      </c>
      <c r="F29" s="12">
        <v>9</v>
      </c>
      <c r="G29" s="13">
        <v>5</v>
      </c>
      <c r="H29" s="10">
        <f>IF(G29="","",IF(G29&gt;F29,1,IF(G29=F29,"",IF(G29&lt;F29,""))))</f>
      </c>
      <c r="I29" s="6">
        <f>IF(G29="","",IF(G29&gt;F29,"",IF(G29=F29,1,IF(G29&lt;F29,""))))</f>
      </c>
      <c r="J29" s="6">
        <f>IF(G29="","",IF(G29&gt;F29,"",IF(G29=F29,"",IF(G29&lt;F29,1))))</f>
        <v>1</v>
      </c>
      <c r="K29" s="6" t="str">
        <f>+B21</f>
        <v>VALENCE-BOURG TT 6</v>
      </c>
      <c r="L29" s="11">
        <v>5</v>
      </c>
    </row>
    <row r="30" spans="1:12" ht="19.5" thickBot="1">
      <c r="A30" s="22">
        <v>8</v>
      </c>
      <c r="B30" s="23" t="str">
        <f>+K23</f>
        <v>T.T. RAMBETOIS 2</v>
      </c>
      <c r="C30" s="23">
        <f>IF(F30="","",IF(F30&gt;G30,1,IF(F30=G30,"",IF(F30&lt;G30,""))))</f>
      </c>
      <c r="D30" s="23">
        <f>IF(F30="","",IF(F30&gt;G30,"",IF(F30=G30,1,IF(F30&lt;G30,""))))</f>
      </c>
      <c r="E30" s="24">
        <f>IF(F30="","",IF(F30&gt;G30,"",IF(F30=G30,"",IF(F30&lt;G30,1))))</f>
        <v>1</v>
      </c>
      <c r="F30" s="25">
        <v>4</v>
      </c>
      <c r="G30" s="26">
        <v>10</v>
      </c>
      <c r="H30" s="27">
        <f>IF(G30="","",IF(G30&gt;F30,1,IF(G30=F30,"",IF(G30&lt;F30,""))))</f>
        <v>1</v>
      </c>
      <c r="I30" s="23">
        <f>IF(G30="","",IF(G30&gt;F30,"",IF(G30=F30,1,IF(G30&lt;F30,""))))</f>
      </c>
      <c r="J30" s="23">
        <f>IF(G30="","",IF(G30&gt;F30,"",IF(G30=F30,"",IF(G30&lt;F30,1))))</f>
      </c>
      <c r="K30" s="23" t="str">
        <f>+B24</f>
        <v>MANTHES TT 6</v>
      </c>
      <c r="L30" s="28">
        <v>6</v>
      </c>
    </row>
    <row r="31" spans="1:12" ht="19.5" thickBot="1">
      <c r="A31" s="39"/>
      <c r="K31" s="2"/>
      <c r="L31" s="39"/>
    </row>
    <row r="32" spans="1:12" ht="19.5" thickBot="1">
      <c r="A32" s="212" t="s">
        <v>143</v>
      </c>
      <c r="B32" s="213"/>
      <c r="C32" s="31" t="s">
        <v>118</v>
      </c>
      <c r="D32" s="31" t="s">
        <v>119</v>
      </c>
      <c r="E32" s="32" t="s">
        <v>120</v>
      </c>
      <c r="F32" s="214" t="s">
        <v>121</v>
      </c>
      <c r="G32" s="215"/>
      <c r="H32" s="33" t="s">
        <v>118</v>
      </c>
      <c r="I32" s="31" t="s">
        <v>119</v>
      </c>
      <c r="J32" s="31" t="s">
        <v>120</v>
      </c>
      <c r="K32" s="216">
        <f>PRA!K32</f>
        <v>44660</v>
      </c>
      <c r="L32" s="217"/>
    </row>
    <row r="33" spans="1:12" ht="18.75">
      <c r="A33" s="5">
        <v>3</v>
      </c>
      <c r="B33" s="6" t="str">
        <f>K28</f>
        <v>LE CHEYLARD TT 3</v>
      </c>
      <c r="C33" s="6">
        <f>IF(F33="","",IF(F33&gt;G33,1,IF(F33=G33,"",IF(F33&lt;G33,""))))</f>
        <v>1</v>
      </c>
      <c r="D33" s="6">
        <f>IF(F33="","",IF(F33&gt;G33,"",IF(F33=G33,1,IF(F33&lt;G33,""))))</f>
      </c>
      <c r="E33" s="7">
        <f>IF(F33="","",IF(F33&gt;G33,"",IF(F33=G33,"",IF(F33&lt;G33,1))))</f>
      </c>
      <c r="F33" s="8">
        <v>9</v>
      </c>
      <c r="G33" s="9">
        <v>5</v>
      </c>
      <c r="H33" s="10">
        <f>IF(G33="","",IF(G33&gt;F33,1,IF(G33=F33,"",IF(G33&lt;F33,""))))</f>
      </c>
      <c r="I33" s="6">
        <f>IF(G33="","",IF(G33&gt;F33,"",IF(G33=F33,1,IF(G33&lt;F33,""))))</f>
      </c>
      <c r="J33" s="6">
        <f>IF(G33="","",IF(G33&gt;F33,"",IF(G33=F33,"",IF(G33&lt;F33,1))))</f>
        <v>1</v>
      </c>
      <c r="K33" s="6" t="str">
        <f>+B27</f>
        <v>TT GOUBETOIS 4</v>
      </c>
      <c r="L33" s="11">
        <v>1</v>
      </c>
    </row>
    <row r="34" spans="1:12" ht="18.75" customHeight="1">
      <c r="A34" s="5">
        <v>5</v>
      </c>
      <c r="B34" s="6" t="str">
        <f>K29</f>
        <v>VALENCE-BOURG TT 6</v>
      </c>
      <c r="C34" s="6">
        <f>IF(F34="","",IF(F34&gt;G34,1,IF(F34=G34,"",IF(F34&lt;G34,""))))</f>
        <v>1</v>
      </c>
      <c r="D34" s="6">
        <f>IF(F34="","",IF(F34&gt;G34,"",IF(F34=G34,1,IF(F34&lt;G34,""))))</f>
      </c>
      <c r="E34" s="7">
        <f>IF(F34="","",IF(F34&gt;G34,"",IF(F34=G34,"",IF(F34&lt;G34,1))))</f>
      </c>
      <c r="F34" s="12">
        <v>13</v>
      </c>
      <c r="G34" s="13">
        <v>1</v>
      </c>
      <c r="H34" s="10">
        <f>IF(G34="","",IF(G34&gt;F34,1,IF(G34=F34,"",IF(G34&lt;F34,""))))</f>
      </c>
      <c r="I34" s="6">
        <f>IF(G34="","",IF(G34&gt;F34,"",IF(G34=F34,1,IF(G34&lt;F34,""))))</f>
      </c>
      <c r="J34" s="6">
        <f>IF(G34="","",IF(G34&gt;F34,"",IF(G34=F34,"",IF(G34&lt;F34,1))))</f>
        <v>1</v>
      </c>
      <c r="K34" s="46" t="str">
        <f>+K30</f>
        <v>MANTHES TT 6</v>
      </c>
      <c r="L34" s="11">
        <v>6</v>
      </c>
    </row>
    <row r="35" spans="1:12" ht="18.75" customHeight="1">
      <c r="A35" s="5">
        <v>4</v>
      </c>
      <c r="B35" s="6" t="str">
        <f>+K27</f>
        <v>ANNONAY TTBA 5</v>
      </c>
      <c r="C35" s="6">
        <f>IF(F35="","",IF(F35&gt;G35,1,IF(F35=G35,"",IF(F35&lt;G35,""))))</f>
      </c>
      <c r="D35" s="6">
        <f>IF(F35="","",IF(F35&gt;G35,"",IF(F35=G35,1,IF(F35&lt;G35,""))))</f>
      </c>
      <c r="E35" s="7">
        <f>IF(F35="","",IF(F35&gt;G35,"",IF(F35=G35,"",IF(F35&lt;G35,1))))</f>
        <v>1</v>
      </c>
      <c r="F35" s="12">
        <v>1</v>
      </c>
      <c r="G35" s="13">
        <v>13</v>
      </c>
      <c r="H35" s="10">
        <f>IF(G35="","",IF(G35&gt;F35,1,IF(G35=F35,"",IF(G35&lt;F35,""))))</f>
        <v>1</v>
      </c>
      <c r="I35" s="6">
        <f>IF(G35="","",IF(G35&gt;F35,"",IF(G35=F35,1,IF(G35&lt;F35,""))))</f>
      </c>
      <c r="J35" s="6">
        <f>IF(G35="","",IF(G35&gt;F35,"",IF(G35=F35,"",IF(G35&lt;F35,1))))</f>
      </c>
      <c r="K35" s="6" t="str">
        <f>+B29</f>
        <v>BLACONS-CREST 3</v>
      </c>
      <c r="L35" s="11">
        <v>7</v>
      </c>
    </row>
    <row r="36" spans="1:12" ht="19.5" customHeight="1" thickBot="1">
      <c r="A36" s="22">
        <v>2</v>
      </c>
      <c r="B36" s="23" t="str">
        <f>B28</f>
        <v>TOURNON ERTT 3</v>
      </c>
      <c r="C36" s="23">
        <f>IF(F36="","",IF(F36&gt;G36,1,IF(F36=G36,"",IF(F36&lt;G36,""))))</f>
        <v>1</v>
      </c>
      <c r="D36" s="23">
        <f>IF(F36="","",IF(F36&gt;G36,"",IF(F36=G36,1,IF(F36&lt;G36,""))))</f>
      </c>
      <c r="E36" s="24">
        <f>IF(F36="","",IF(F36&gt;G36,"",IF(F36=G36,"",IF(F36&lt;G36,1))))</f>
      </c>
      <c r="F36" s="25">
        <v>10</v>
      </c>
      <c r="G36" s="26">
        <v>4</v>
      </c>
      <c r="H36" s="27">
        <f>IF(G36="","",IF(G36&gt;F36,1,IF(G36=F36,"",IF(G36&lt;F36,""))))</f>
      </c>
      <c r="I36" s="23">
        <f>IF(G36="","",IF(G36&gt;F36,"",IF(G36=F36,1,IF(G36&lt;F36,""))))</f>
      </c>
      <c r="J36" s="23">
        <f>IF(G36="","",IF(G36&gt;F36,"",IF(G36=F36,"",IF(G36&lt;F36,1))))</f>
        <v>1</v>
      </c>
      <c r="K36" s="23" t="str">
        <f>+B30</f>
        <v>T.T. RAMBETOIS 2</v>
      </c>
      <c r="L36" s="28">
        <v>8</v>
      </c>
    </row>
    <row r="37" spans="1:12" ht="19.5" thickBot="1">
      <c r="A37" s="39"/>
      <c r="K37" s="2"/>
      <c r="L37" s="39"/>
    </row>
    <row r="38" spans="1:12" ht="19.5" thickBot="1">
      <c r="A38" s="212" t="s">
        <v>144</v>
      </c>
      <c r="B38" s="213"/>
      <c r="C38" s="31" t="s">
        <v>118</v>
      </c>
      <c r="D38" s="31" t="s">
        <v>119</v>
      </c>
      <c r="E38" s="32" t="s">
        <v>120</v>
      </c>
      <c r="F38" s="214" t="s">
        <v>121</v>
      </c>
      <c r="G38" s="215"/>
      <c r="H38" s="33" t="s">
        <v>118</v>
      </c>
      <c r="I38" s="31" t="s">
        <v>119</v>
      </c>
      <c r="J38" s="31" t="s">
        <v>120</v>
      </c>
      <c r="K38" s="216">
        <f>PRA!K38</f>
        <v>44688</v>
      </c>
      <c r="L38" s="217"/>
    </row>
    <row r="39" spans="1:12" ht="18.75">
      <c r="A39" s="5">
        <v>1</v>
      </c>
      <c r="B39" s="6" t="str">
        <f>+K33</f>
        <v>TT GOUBETOIS 4</v>
      </c>
      <c r="C39" s="6">
        <f>IF(F39="","",IF(F39&gt;G39,1,IF(F39=G39,"",IF(F39&lt;G39,""))))</f>
      </c>
      <c r="D39" s="6">
        <f>IF(F39="","",IF(F39&gt;G39,"",IF(F39=G39,1,IF(F39&lt;G39,""))))</f>
        <v>1</v>
      </c>
      <c r="E39" s="7">
        <f>IF(F39="","",IF(F39&gt;G39,"",IF(F39=G39,"",IF(F39&lt;G39,1))))</f>
      </c>
      <c r="F39" s="8">
        <v>7</v>
      </c>
      <c r="G39" s="9">
        <v>7</v>
      </c>
      <c r="H39" s="10">
        <f>IF(G39="","",IF(G39&gt;F39,1,IF(G39=F39,"",IF(G39&lt;F39,""))))</f>
      </c>
      <c r="I39" s="6">
        <f>IF(G39="","",IF(G39&gt;F39,"",IF(G39=F39,1,IF(G39&lt;F39,""))))</f>
        <v>1</v>
      </c>
      <c r="J39" s="6">
        <f>IF(G39="","",IF(G39&gt;F39,"",IF(G39=F39,"",IF(G39&lt;F39,1))))</f>
      </c>
      <c r="K39" s="6" t="str">
        <f>+B36</f>
        <v>TOURNON ERTT 3</v>
      </c>
      <c r="L39" s="11">
        <v>2</v>
      </c>
    </row>
    <row r="40" spans="1:12" ht="18.75">
      <c r="A40" s="5">
        <v>6</v>
      </c>
      <c r="B40" s="6" t="str">
        <f>+K34</f>
        <v>MANTHES TT 6</v>
      </c>
      <c r="C40" s="6">
        <f>IF(F40="","",IF(F40&gt;G40,1,IF(F40=G40,"",IF(F40&lt;G40,""))))</f>
        <v>1</v>
      </c>
      <c r="D40" s="6">
        <f>IF(F40="","",IF(F40&gt;G40,"",IF(F40=G40,1,IF(F40&lt;G40,""))))</f>
      </c>
      <c r="E40" s="7">
        <f>IF(F40="","",IF(F40&gt;G40,"",IF(F40=G40,"",IF(F40&lt;G40,1))))</f>
      </c>
      <c r="F40" s="12">
        <v>10</v>
      </c>
      <c r="G40" s="13">
        <v>4</v>
      </c>
      <c r="H40" s="10">
        <f>IF(G40="","",IF(G40&gt;F40,1,IF(G40=F40,"",IF(G40&lt;F40,""))))</f>
      </c>
      <c r="I40" s="6">
        <f>IF(G40="","",IF(G40&gt;F40,"",IF(G40=F40,1,IF(G40&lt;F40,""))))</f>
      </c>
      <c r="J40" s="6">
        <f>IF(G40="","",IF(G40&gt;F40,"",IF(G40=F40,"",IF(G40&lt;F40,1))))</f>
        <v>1</v>
      </c>
      <c r="K40" s="6" t="str">
        <f>+B35</f>
        <v>ANNONAY TTBA 5</v>
      </c>
      <c r="L40" s="11">
        <v>4</v>
      </c>
    </row>
    <row r="41" spans="1:12" ht="18.75">
      <c r="A41" s="5">
        <v>7</v>
      </c>
      <c r="B41" s="47" t="str">
        <f>+K35</f>
        <v>BLACONS-CREST 3</v>
      </c>
      <c r="C41" s="6">
        <f>IF(F41="","",IF(F41&gt;G41,1,IF(F41=G41,"",IF(F41&lt;G41,""))))</f>
      </c>
      <c r="D41" s="6">
        <f>IF(F41="","",IF(F41&gt;G41,"",IF(F41=G41,1,IF(F41&lt;G41,""))))</f>
      </c>
      <c r="E41" s="7">
        <f>IF(F41="","",IF(F41&gt;G41,"",IF(F41=G41,"",IF(F41&lt;G41,1))))</f>
        <v>1</v>
      </c>
      <c r="F41" s="12">
        <v>5</v>
      </c>
      <c r="G41" s="13">
        <v>9</v>
      </c>
      <c r="H41" s="10">
        <f>IF(G41="","",IF(G41&gt;F41,1,IF(G41=F41,"",IF(G41&lt;F41,""))))</f>
        <v>1</v>
      </c>
      <c r="I41" s="6">
        <f>IF(G41="","",IF(G41&gt;F41,"",IF(G41=F41,1,IF(G41&lt;F41,""))))</f>
      </c>
      <c r="J41" s="6">
        <f>IF(G41="","",IF(G41&gt;F41,"",IF(G41=F41,"",IF(G41&lt;F41,1))))</f>
      </c>
      <c r="K41" s="47" t="str">
        <f>B5</f>
        <v>LE CHEYLARD TT 3</v>
      </c>
      <c r="L41" s="11">
        <v>3</v>
      </c>
    </row>
    <row r="42" spans="1:12" ht="19.5" thickBot="1">
      <c r="A42" s="22">
        <v>8</v>
      </c>
      <c r="B42" s="23" t="str">
        <f>+K36</f>
        <v>T.T. RAMBETOIS 2</v>
      </c>
      <c r="C42" s="23">
        <f>IF(F42="","",IF(F42&gt;G42,1,IF(F42=G42,"",IF(F42&lt;G42,""))))</f>
      </c>
      <c r="D42" s="23">
        <f>IF(F42="","",IF(F42&gt;G42,"",IF(F42=G42,1,IF(F42&lt;G42,""))))</f>
      </c>
      <c r="E42" s="24">
        <f>IF(F42="","",IF(F42&gt;G42,"",IF(F42=G42,"",IF(F42&lt;G42,1))))</f>
        <v>1</v>
      </c>
      <c r="F42" s="25">
        <v>0</v>
      </c>
      <c r="G42" s="26">
        <v>14</v>
      </c>
      <c r="H42" s="27">
        <f>IF(G42="","",IF(G42&gt;F42,1,IF(G42=F42,"",IF(G42&lt;F42,""))))</f>
        <v>1</v>
      </c>
      <c r="I42" s="23">
        <f>IF(G42="","",IF(G42&gt;F42,"",IF(G42=F42,1,IF(G42&lt;F42,""))))</f>
      </c>
      <c r="J42" s="23">
        <f>IF(G42="","",IF(G42&gt;F42,"",IF(G42=F42,"",IF(G42&lt;F42,1))))</f>
      </c>
      <c r="K42" s="23" t="str">
        <f>K6</f>
        <v>VALENCE-BOURG TT 6</v>
      </c>
      <c r="L42" s="28">
        <v>5</v>
      </c>
    </row>
  </sheetData>
  <sheetProtection/>
  <mergeCells count="32">
    <mergeCell ref="T15:U15"/>
    <mergeCell ref="T16:W16"/>
    <mergeCell ref="A32:B32"/>
    <mergeCell ref="F32:G32"/>
    <mergeCell ref="K32:L32"/>
    <mergeCell ref="A38:B38"/>
    <mergeCell ref="F38:G38"/>
    <mergeCell ref="K38:L38"/>
    <mergeCell ref="O19:R23"/>
    <mergeCell ref="S19:X23"/>
    <mergeCell ref="A20:B20"/>
    <mergeCell ref="F20:G20"/>
    <mergeCell ref="K20:L20"/>
    <mergeCell ref="A26:B26"/>
    <mergeCell ref="F26:G26"/>
    <mergeCell ref="K26:L26"/>
    <mergeCell ref="A8:B8"/>
    <mergeCell ref="F8:G8"/>
    <mergeCell ref="K8:L8"/>
    <mergeCell ref="A14:B14"/>
    <mergeCell ref="F14:G14"/>
    <mergeCell ref="K14:L14"/>
    <mergeCell ref="A1:L1"/>
    <mergeCell ref="A2:B2"/>
    <mergeCell ref="F2:G2"/>
    <mergeCell ref="K2:L2"/>
    <mergeCell ref="N2:X2"/>
    <mergeCell ref="N3:N4"/>
    <mergeCell ref="O3:O4"/>
    <mergeCell ref="P3:P4"/>
    <mergeCell ref="Q3:U3"/>
    <mergeCell ref="V3:X3"/>
  </mergeCells>
  <conditionalFormatting sqref="C43:E65536">
    <cfRule type="cellIs" priority="20" dxfId="130" operator="equal" stopIfTrue="1">
      <formula>"PORT * "</formula>
    </cfRule>
  </conditionalFormatting>
  <conditionalFormatting sqref="F43:F65536">
    <cfRule type="cellIs" priority="21" dxfId="3" operator="greaterThan" stopIfTrue="1">
      <formula>20</formula>
    </cfRule>
  </conditionalFormatting>
  <conditionalFormatting sqref="B43:B65536">
    <cfRule type="cellIs" priority="22" dxfId="131" operator="equal" stopIfTrue="1">
      <formula>"PORT ST PERE 1"</formula>
    </cfRule>
  </conditionalFormatting>
  <conditionalFormatting sqref="K43:K65536 O1 O24:O65536 O3:O18">
    <cfRule type="cellIs" priority="23" dxfId="7" operator="equal" stopIfTrue="1">
      <formula>"PORT ST PERE 1"</formula>
    </cfRule>
  </conditionalFormatting>
  <conditionalFormatting sqref="O19">
    <cfRule type="cellIs" priority="15" dxfId="7" operator="equal" stopIfTrue="1">
      <formula>"PORT ST PERE 1"</formula>
    </cfRule>
  </conditionalFormatting>
  <conditionalFormatting sqref="C2:E32 C37:E42">
    <cfRule type="cellIs" priority="8" dxfId="130" operator="equal" stopIfTrue="1">
      <formula>"PORT * "</formula>
    </cfRule>
  </conditionalFormatting>
  <conditionalFormatting sqref="F2 F7 F13 F19 F25 F31:F32 F37:F38">
    <cfRule type="cellIs" priority="9" dxfId="3" operator="greaterThan" stopIfTrue="1">
      <formula>20</formula>
    </cfRule>
  </conditionalFormatting>
  <conditionalFormatting sqref="B9:B13 B15:B19 B21:B25 B27:B31 B35:B37 B39:B42 B3:B7">
    <cfRule type="cellIs" priority="10" dxfId="131" operator="equal" stopIfTrue="1">
      <formula>"PORT ST PERE 1"</formula>
    </cfRule>
  </conditionalFormatting>
  <conditionalFormatting sqref="K2:K42">
    <cfRule type="cellIs" priority="11" dxfId="7" operator="equal" stopIfTrue="1">
      <formula>"PORT ST PERE 1"</formula>
    </cfRule>
  </conditionalFormatting>
  <conditionalFormatting sqref="F8">
    <cfRule type="cellIs" priority="7" dxfId="3" operator="greaterThan" stopIfTrue="1">
      <formula>20</formula>
    </cfRule>
  </conditionalFormatting>
  <conditionalFormatting sqref="F26">
    <cfRule type="cellIs" priority="4" dxfId="3" operator="greaterThan" stopIfTrue="1">
      <formula>20</formula>
    </cfRule>
  </conditionalFormatting>
  <conditionalFormatting sqref="F14">
    <cfRule type="cellIs" priority="6" dxfId="3" operator="greaterThan" stopIfTrue="1">
      <formula>20</formula>
    </cfRule>
  </conditionalFormatting>
  <conditionalFormatting sqref="F20">
    <cfRule type="cellIs" priority="5" dxfId="3" operator="greaterThan" stopIfTrue="1">
      <formula>20</formula>
    </cfRule>
  </conditionalFormatting>
  <conditionalFormatting sqref="B33">
    <cfRule type="cellIs" priority="3" dxfId="130" operator="equal" stopIfTrue="1">
      <formula>"PORT * "</formula>
    </cfRule>
  </conditionalFormatting>
  <conditionalFormatting sqref="B34">
    <cfRule type="cellIs" priority="2" dxfId="130" operator="equal" stopIfTrue="1">
      <formula>"PORT * "</formula>
    </cfRule>
  </conditionalFormatting>
  <conditionalFormatting sqref="C33:E36">
    <cfRule type="cellIs" priority="1" dxfId="130" operator="equal" stopIfTrue="1">
      <formula>"PORT * "</formula>
    </cfRule>
  </conditionalFormatting>
  <printOptions/>
  <pageMargins left="0.2755905511811024" right="0.3937007874015748" top="0.3937007874015748" bottom="0.6692913385826772" header="0.2362204724409449" footer="0.2362204724409449"/>
  <pageSetup fitToHeight="1" fitToWidth="1" horizontalDpi="600" verticalDpi="600" orientation="landscape" paperSize="9" scale="59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</dc:creator>
  <cp:keywords/>
  <dc:description/>
  <cp:lastModifiedBy>Utilisateur</cp:lastModifiedBy>
  <cp:lastPrinted>2022-03-13T16:32:11Z</cp:lastPrinted>
  <dcterms:created xsi:type="dcterms:W3CDTF">2021-12-31T10:39:21Z</dcterms:created>
  <dcterms:modified xsi:type="dcterms:W3CDTF">2022-05-08T16:08:47Z</dcterms:modified>
  <cp:category/>
  <cp:version/>
  <cp:contentType/>
  <cp:contentStatus/>
</cp:coreProperties>
</file>